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本部事務\01教育・学生支援部\07国際支援課\00共有\【11】調査\01.外国人学生数調査・学校基本調査\H30.5.1\07 ウェブ・ポータル掲載\"/>
    </mc:Choice>
  </mc:AlternateContent>
  <bookViews>
    <workbookView xWindow="0" yWindow="0" windowWidth="17295" windowHeight="6645"/>
  </bookViews>
  <sheets>
    <sheet name="1.推移" sheetId="9" r:id="rId1"/>
    <sheet name="2.国籍別・地域別・男女別" sheetId="8" r:id="rId2"/>
    <sheet name="3.外国人留学生の比率" sheetId="7" r:id="rId3"/>
    <sheet name="外国人学生数" sheetId="1" r:id="rId4"/>
    <sheet name="学部・研究科別外国人留学生数" sheetId="2" r:id="rId5"/>
    <sheet name="国籍別外国人留学生数" sheetId="3" r:id="rId6"/>
  </sheets>
  <externalReferences>
    <externalReference r:id="rId7"/>
    <externalReference r:id="rId8"/>
  </externalReferences>
  <definedNames>
    <definedName name="_xlnm.Print_Area" localSheetId="0">'1.推移'!$A$1:$R$27</definedName>
    <definedName name="_xlnm.Print_Area" localSheetId="1">'2.国籍別・地域別・男女別'!$A$1:$T$44</definedName>
    <definedName name="_xlnm.Print_Titles" localSheetId="5">国籍別外国人留学生数!$1:$6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0" i="9" l="1"/>
  <c r="AA33" i="9" l="1"/>
  <c r="AA32" i="9"/>
  <c r="AA31" i="9"/>
  <c r="AA30" i="9"/>
  <c r="Z33" i="9"/>
  <c r="Z32" i="9"/>
  <c r="Z31" i="9"/>
  <c r="R34" i="8" l="1"/>
  <c r="R33" i="8"/>
  <c r="R32" i="8"/>
  <c r="R31" i="8"/>
  <c r="R30" i="8"/>
  <c r="R29" i="8"/>
  <c r="R28" i="8"/>
  <c r="S25" i="8"/>
  <c r="T23" i="8" s="1"/>
  <c r="R10" i="8"/>
  <c r="R9" i="8"/>
  <c r="R11" i="8" s="1"/>
  <c r="R5" i="8"/>
  <c r="R4" i="8"/>
  <c r="R3" i="8"/>
  <c r="R35" i="8" l="1"/>
  <c r="S35" i="8" s="1"/>
  <c r="S10" i="8"/>
  <c r="S11" i="8"/>
  <c r="R6" i="8"/>
  <c r="S4" i="8" s="1"/>
  <c r="S5" i="8"/>
  <c r="T18" i="8"/>
  <c r="T24" i="8"/>
  <c r="T14" i="8"/>
  <c r="T25" i="8"/>
  <c r="T21" i="8"/>
  <c r="S9" i="8"/>
  <c r="T19" i="8"/>
  <c r="T20" i="8"/>
  <c r="T15" i="8"/>
  <c r="T16" i="8"/>
  <c r="T22" i="8"/>
  <c r="T17" i="8"/>
  <c r="C19" i="7"/>
  <c r="F18" i="7"/>
  <c r="E18" i="7"/>
  <c r="D17" i="7"/>
  <c r="D18" i="7" s="1"/>
  <c r="F16" i="7"/>
  <c r="E16" i="7"/>
  <c r="G16" i="7" s="1"/>
  <c r="C16" i="7"/>
  <c r="G14" i="7"/>
  <c r="D14" i="7"/>
  <c r="G13" i="7"/>
  <c r="D13" i="7"/>
  <c r="F12" i="7"/>
  <c r="E12" i="7"/>
  <c r="G12" i="7" s="1"/>
  <c r="D12" i="7"/>
  <c r="D16" i="7" s="1"/>
  <c r="F11" i="7"/>
  <c r="F19" i="7" s="1"/>
  <c r="C11" i="7"/>
  <c r="F10" i="7"/>
  <c r="E10" i="7"/>
  <c r="G9" i="7"/>
  <c r="D9" i="7"/>
  <c r="G8" i="7"/>
  <c r="D8" i="7"/>
  <c r="G7" i="7"/>
  <c r="D7" i="7"/>
  <c r="G6" i="7"/>
  <c r="D6" i="7"/>
  <c r="F5" i="7"/>
  <c r="E5" i="7"/>
  <c r="G5" i="7" s="1"/>
  <c r="D5" i="7"/>
  <c r="G4" i="7"/>
  <c r="F4" i="7"/>
  <c r="E4" i="7"/>
  <c r="E11" i="7" s="1"/>
  <c r="D4" i="7"/>
  <c r="D11" i="7" s="1"/>
  <c r="S3" i="8" l="1"/>
  <c r="S33" i="8"/>
  <c r="S28" i="8"/>
  <c r="S32" i="8"/>
  <c r="S31" i="8"/>
  <c r="S29" i="8"/>
  <c r="S34" i="8"/>
  <c r="S30" i="8"/>
  <c r="S6" i="8"/>
  <c r="D19" i="7"/>
  <c r="G11" i="7"/>
  <c r="E19" i="7"/>
  <c r="G19" i="7" s="1"/>
  <c r="D26" i="3" l="1"/>
  <c r="U25" i="3" l="1"/>
  <c r="O25" i="3"/>
  <c r="U127" i="3" l="1"/>
  <c r="V127" i="3" s="1"/>
  <c r="O121" i="3"/>
  <c r="O122" i="3"/>
  <c r="O123" i="3"/>
  <c r="O124" i="3"/>
  <c r="O125" i="3"/>
  <c r="O126" i="3"/>
  <c r="O127" i="3"/>
  <c r="U91" i="3"/>
  <c r="U92" i="3"/>
  <c r="U93" i="3"/>
  <c r="U97" i="3"/>
  <c r="U98" i="3"/>
  <c r="U99" i="3"/>
  <c r="U104" i="3"/>
  <c r="U105" i="3"/>
  <c r="U106" i="3"/>
  <c r="U108" i="3"/>
  <c r="U111" i="3"/>
  <c r="U112" i="3"/>
  <c r="H92" i="3"/>
  <c r="H93" i="3"/>
  <c r="H94" i="3"/>
  <c r="H95" i="3"/>
  <c r="H96" i="3"/>
  <c r="H97" i="3"/>
  <c r="H98" i="3"/>
  <c r="H99" i="3"/>
  <c r="H100" i="3"/>
  <c r="H101" i="3"/>
  <c r="H103" i="3"/>
  <c r="H104" i="3"/>
  <c r="H106" i="3"/>
  <c r="H107" i="3"/>
  <c r="H108" i="3"/>
  <c r="H110" i="3"/>
  <c r="H112" i="3"/>
  <c r="V19" i="3"/>
  <c r="V24" i="3"/>
  <c r="V8" i="3"/>
  <c r="V14" i="3"/>
  <c r="R18" i="3"/>
  <c r="V18" i="3" s="1"/>
  <c r="R20" i="3"/>
  <c r="V20" i="3" s="1"/>
  <c r="R21" i="3"/>
  <c r="V21" i="3" s="1"/>
  <c r="R22" i="3"/>
  <c r="V22" i="3" s="1"/>
  <c r="R23" i="3"/>
  <c r="V23" i="3" s="1"/>
  <c r="R25" i="3"/>
  <c r="V25" i="3" s="1"/>
  <c r="R8" i="3"/>
  <c r="R9" i="3"/>
  <c r="V9" i="3" s="1"/>
  <c r="R10" i="3"/>
  <c r="V10" i="3" s="1"/>
  <c r="R11" i="3"/>
  <c r="V11" i="3" s="1"/>
  <c r="R12" i="3"/>
  <c r="V12" i="3" s="1"/>
  <c r="R13" i="3"/>
  <c r="V13" i="3" s="1"/>
  <c r="R14" i="3"/>
  <c r="R15" i="3"/>
  <c r="V15" i="3" s="1"/>
  <c r="R16" i="3"/>
  <c r="V16" i="3" s="1"/>
  <c r="R17" i="3"/>
  <c r="V17" i="3" s="1"/>
  <c r="L27" i="3"/>
  <c r="O8" i="3"/>
  <c r="O9" i="3"/>
  <c r="O10" i="3"/>
  <c r="O11" i="3"/>
  <c r="O12" i="3"/>
  <c r="O13" i="3"/>
  <c r="O14" i="3"/>
  <c r="O15" i="3"/>
  <c r="O16" i="3"/>
  <c r="O17" i="3"/>
  <c r="R30" i="1" l="1"/>
  <c r="S29" i="1"/>
  <c r="R29" i="1"/>
  <c r="R28" i="1"/>
  <c r="S27" i="1"/>
  <c r="R27" i="1"/>
  <c r="R26" i="1"/>
  <c r="R24" i="1"/>
  <c r="S23" i="1"/>
  <c r="R23" i="1"/>
  <c r="P26" i="1"/>
  <c r="R22" i="1"/>
  <c r="P22" i="1"/>
  <c r="S21" i="1"/>
  <c r="R21" i="1"/>
  <c r="S19" i="1"/>
  <c r="R19" i="1"/>
  <c r="R20" i="1"/>
  <c r="R8" i="1"/>
  <c r="L30" i="1"/>
  <c r="L29" i="1"/>
  <c r="L25" i="1"/>
  <c r="L21" i="1"/>
  <c r="M29" i="1"/>
  <c r="L26" i="1"/>
  <c r="M25" i="1"/>
  <c r="L24" i="1"/>
  <c r="F30" i="1"/>
  <c r="F29" i="1"/>
  <c r="G29" i="1"/>
  <c r="F26" i="1"/>
  <c r="G25" i="1"/>
  <c r="F22" i="1"/>
  <c r="G21" i="1"/>
  <c r="F20" i="1"/>
  <c r="N53" i="2"/>
  <c r="E53" i="2"/>
  <c r="C53" i="2"/>
  <c r="D53" i="2"/>
  <c r="B53" i="2"/>
  <c r="O26" i="3" l="1"/>
  <c r="O27" i="3" s="1"/>
  <c r="U26" i="3"/>
  <c r="N26" i="3"/>
  <c r="N27" i="3" s="1"/>
  <c r="V112" i="3"/>
  <c r="L129" i="3"/>
  <c r="C128" i="3"/>
  <c r="C129" i="3" s="1"/>
  <c r="D128" i="3"/>
  <c r="E128" i="3"/>
  <c r="F128" i="3"/>
  <c r="G128" i="3"/>
  <c r="H128" i="3"/>
  <c r="I128" i="3"/>
  <c r="J128" i="3"/>
  <c r="L128" i="3"/>
  <c r="M128" i="3"/>
  <c r="N128" i="3"/>
  <c r="P128" i="3"/>
  <c r="Q128" i="3"/>
  <c r="S128" i="3"/>
  <c r="T128" i="3"/>
  <c r="U128" i="3"/>
  <c r="B128" i="3"/>
  <c r="D63" i="3"/>
  <c r="F63" i="3"/>
  <c r="G63" i="3"/>
  <c r="H63" i="3"/>
  <c r="K63" i="3"/>
  <c r="L63" i="3"/>
  <c r="M63" i="3"/>
  <c r="N63" i="3"/>
  <c r="O63" i="3"/>
  <c r="P63" i="3"/>
  <c r="R63" i="3"/>
  <c r="S63" i="3"/>
  <c r="T63" i="3"/>
  <c r="U63" i="3"/>
  <c r="V63" i="3"/>
  <c r="B63" i="3"/>
  <c r="F39" i="3"/>
  <c r="G39" i="3"/>
  <c r="H39" i="3"/>
  <c r="J39" i="3"/>
  <c r="K39" i="3"/>
  <c r="M39" i="3"/>
  <c r="N39" i="3"/>
  <c r="O39" i="3"/>
  <c r="Q39" i="3"/>
  <c r="R39" i="3"/>
  <c r="T39" i="3"/>
  <c r="U39" i="3"/>
  <c r="V39" i="3"/>
  <c r="D39" i="3"/>
  <c r="D27" i="3"/>
  <c r="D129" i="3" s="1"/>
  <c r="E27" i="3"/>
  <c r="E129" i="3" s="1"/>
  <c r="S27" i="3"/>
  <c r="U27" i="3"/>
  <c r="S129" i="3" l="1"/>
  <c r="N129" i="3"/>
  <c r="V128" i="3"/>
  <c r="U129" i="3"/>
  <c r="T19" i="2"/>
  <c r="S19" i="2"/>
  <c r="E19" i="2"/>
  <c r="T26" i="3"/>
  <c r="T27" i="3" s="1"/>
  <c r="T129" i="3" s="1"/>
  <c r="Q26" i="3"/>
  <c r="Q27" i="3" s="1"/>
  <c r="Q129" i="3" s="1"/>
  <c r="P26" i="3"/>
  <c r="M26" i="3"/>
  <c r="M27" i="3" s="1"/>
  <c r="M129" i="3" s="1"/>
  <c r="K26" i="3"/>
  <c r="J26" i="3"/>
  <c r="J27" i="3" s="1"/>
  <c r="J129" i="3" s="1"/>
  <c r="I26" i="3"/>
  <c r="I27" i="3" s="1"/>
  <c r="I129" i="3" s="1"/>
  <c r="G26" i="3"/>
  <c r="G27" i="3" s="1"/>
  <c r="G129" i="3" s="1"/>
  <c r="F26" i="3"/>
  <c r="F27" i="3" s="1"/>
  <c r="F129" i="3" s="1"/>
  <c r="B26" i="3"/>
  <c r="V92" i="3"/>
  <c r="R92" i="3"/>
  <c r="R128" i="3" s="1"/>
  <c r="O92" i="3"/>
  <c r="O128" i="3" s="1"/>
  <c r="O129" i="3" s="1"/>
  <c r="K92" i="3"/>
  <c r="K128" i="3" s="1"/>
  <c r="B27" i="3" l="1"/>
  <c r="B129" i="3" s="1"/>
  <c r="H26" i="3"/>
  <c r="H27" i="3" s="1"/>
  <c r="H129" i="3" s="1"/>
  <c r="P27" i="3"/>
  <c r="K27" i="3"/>
  <c r="R26" i="3"/>
  <c r="V26" i="3" s="1"/>
  <c r="T52" i="2"/>
  <c r="S52" i="2"/>
  <c r="Q52" i="2"/>
  <c r="Q53" i="2" s="1"/>
  <c r="P53" i="2"/>
  <c r="O37" i="2"/>
  <c r="O53" i="2" s="1"/>
  <c r="M37" i="2"/>
  <c r="M53" i="2" s="1"/>
  <c r="L37" i="2"/>
  <c r="L53" i="2" s="1"/>
  <c r="K37" i="2"/>
  <c r="K53" i="2" s="1"/>
  <c r="J37" i="2"/>
  <c r="J53" i="2" s="1"/>
  <c r="I37" i="2"/>
  <c r="I53" i="2" s="1"/>
  <c r="H37" i="2"/>
  <c r="H53" i="2" s="1"/>
  <c r="G37" i="2"/>
  <c r="G53" i="2" s="1"/>
  <c r="F37" i="2"/>
  <c r="F53" i="2" s="1"/>
  <c r="R23" i="2"/>
  <c r="S23" i="2"/>
  <c r="R24" i="2"/>
  <c r="S24" i="2"/>
  <c r="R25" i="2"/>
  <c r="S25" i="2"/>
  <c r="R26" i="2"/>
  <c r="S26" i="2"/>
  <c r="R27" i="2"/>
  <c r="S27" i="2"/>
  <c r="R28" i="2"/>
  <c r="S28" i="2"/>
  <c r="R29" i="2"/>
  <c r="S29" i="2"/>
  <c r="R30" i="2"/>
  <c r="S30" i="2"/>
  <c r="R31" i="2"/>
  <c r="S31" i="2"/>
  <c r="R32" i="2"/>
  <c r="S32" i="2"/>
  <c r="R33" i="2"/>
  <c r="S33" i="2"/>
  <c r="T33" i="2"/>
  <c r="R34" i="2"/>
  <c r="S34" i="2"/>
  <c r="R35" i="2"/>
  <c r="S35" i="2"/>
  <c r="T35" i="2" s="1"/>
  <c r="R36" i="2"/>
  <c r="S36" i="2"/>
  <c r="S22" i="2"/>
  <c r="R22" i="2"/>
  <c r="T22" i="2" l="1"/>
  <c r="T32" i="2"/>
  <c r="T31" i="2"/>
  <c r="T28" i="2"/>
  <c r="T34" i="2"/>
  <c r="T24" i="2"/>
  <c r="T26" i="2"/>
  <c r="K129" i="3"/>
  <c r="R27" i="3"/>
  <c r="R129" i="3" s="1"/>
  <c r="P129" i="3"/>
  <c r="V27" i="3"/>
  <c r="V129" i="3" s="1"/>
  <c r="T23" i="2"/>
  <c r="T25" i="2"/>
  <c r="T27" i="2"/>
  <c r="T29" i="2"/>
  <c r="T30" i="2"/>
  <c r="T36" i="2"/>
  <c r="R37" i="2"/>
  <c r="R53" i="2" s="1"/>
  <c r="S37" i="2"/>
  <c r="S25" i="1"/>
  <c r="R25" i="1"/>
  <c r="R7" i="1"/>
  <c r="T37" i="2" l="1"/>
  <c r="S53" i="2"/>
  <c r="T53" i="2" s="1"/>
</calcChain>
</file>

<file path=xl/sharedStrings.xml><?xml version="1.0" encoding="utf-8"?>
<sst xmlns="http://schemas.openxmlformats.org/spreadsheetml/2006/main" count="373" uniqueCount="259">
  <si>
    <t>平成30年度外国人学生数</t>
  </si>
  <si>
    <t>平成30年05月01日現在</t>
  </si>
  <si>
    <t>区　分</t>
  </si>
  <si>
    <t>学部</t>
  </si>
  <si>
    <t>大学院</t>
  </si>
  <si>
    <t>研究所等</t>
  </si>
  <si>
    <t>合  計</t>
  </si>
  <si>
    <t>学生</t>
  </si>
  <si>
    <t>研究生等</t>
  </si>
  <si>
    <t>修士課程</t>
  </si>
  <si>
    <t>専門職学位課程</t>
  </si>
  <si>
    <t>博士課程</t>
  </si>
  <si>
    <t>外国人研究生等</t>
  </si>
  <si>
    <t>大学院研究生</t>
  </si>
  <si>
    <t>研究生</t>
  </si>
  <si>
    <t>男</t>
  </si>
  <si>
    <t>女</t>
  </si>
  <si>
    <t>国費(a)</t>
  </si>
  <si>
    <t>外国政府派遣  タイ</t>
  </si>
  <si>
    <t>外国政府派遣  マレーシア</t>
  </si>
  <si>
    <t>外国政府派遣  シンガポール</t>
  </si>
  <si>
    <t>外国政府派遣  韓国</t>
  </si>
  <si>
    <t>計(b)</t>
  </si>
  <si>
    <t>私費(e)_x000D_
(在留資格「留学」以外の者)</t>
  </si>
  <si>
    <t>外国人留学生合計(f)_x000D_
((d)+(e))</t>
  </si>
  <si>
    <t>永住者等(g)</t>
  </si>
  <si>
    <t>外国人学生_x000D_
総計(f+g)</t>
  </si>
  <si>
    <t>学部・研究科等別外国人留学生数</t>
  </si>
  <si>
    <t>小　計</t>
  </si>
  <si>
    <t>国費</t>
  </si>
  <si>
    <t>教養学部(前期課程)</t>
  </si>
  <si>
    <t>法学部</t>
  </si>
  <si>
    <t>医学部</t>
  </si>
  <si>
    <t>工学部</t>
  </si>
  <si>
    <t>文学部</t>
  </si>
  <si>
    <t>理学部</t>
  </si>
  <si>
    <t>農学部</t>
  </si>
  <si>
    <t>経済学部</t>
  </si>
  <si>
    <t>教養学部</t>
  </si>
  <si>
    <t>教育学部</t>
  </si>
  <si>
    <t>薬学部</t>
  </si>
  <si>
    <t>グローバルキャンパス推進本部</t>
  </si>
  <si>
    <t>小    計</t>
  </si>
  <si>
    <t>教育学研究科</t>
  </si>
  <si>
    <t>薬学系研究科</t>
  </si>
  <si>
    <t>情報理工学系研究科</t>
  </si>
  <si>
    <t>学際情報学府</t>
  </si>
  <si>
    <t>人文社会系研究科</t>
  </si>
  <si>
    <t>法学政治学研究科</t>
  </si>
  <si>
    <t>経済学研究科</t>
  </si>
  <si>
    <t>総合文化研究科</t>
  </si>
  <si>
    <t>理学系研究科</t>
  </si>
  <si>
    <t>工学系研究科</t>
  </si>
  <si>
    <t>農学生命科学研究科</t>
  </si>
  <si>
    <t>医学系研究科</t>
  </si>
  <si>
    <t>数理科学研究科</t>
  </si>
  <si>
    <t>新領域創成科学研究科</t>
  </si>
  <si>
    <t>公共政策学教育部</t>
  </si>
  <si>
    <t>医科学研究所</t>
  </si>
  <si>
    <t>地震研究所</t>
  </si>
  <si>
    <t>東洋文化研究所</t>
  </si>
  <si>
    <t>社会科学研究所</t>
  </si>
  <si>
    <t>生産技術研究所</t>
  </si>
  <si>
    <t>史料編纂所</t>
  </si>
  <si>
    <t>分子細胞生物学研究所</t>
  </si>
  <si>
    <t>宇宙線研究所</t>
  </si>
  <si>
    <t>物性研究所</t>
  </si>
  <si>
    <t>海洋研究所</t>
  </si>
  <si>
    <t>先端科学技術研究センター</t>
  </si>
  <si>
    <t>大気海洋研究所</t>
  </si>
  <si>
    <t>定量生命科学研究所</t>
  </si>
  <si>
    <t>合    計</t>
  </si>
  <si>
    <t>国籍別外国人留学生数</t>
  </si>
  <si>
    <t>総計</t>
  </si>
  <si>
    <t>大学院等</t>
  </si>
  <si>
    <t>小計</t>
  </si>
  <si>
    <t>アジア</t>
  </si>
  <si>
    <t>パキスタン</t>
  </si>
  <si>
    <t>インド</t>
  </si>
  <si>
    <t>ネパール</t>
  </si>
  <si>
    <t>バングラデシュ</t>
  </si>
  <si>
    <t>スリランカ</t>
  </si>
  <si>
    <t>ミャンマー</t>
  </si>
  <si>
    <t>タイ</t>
  </si>
  <si>
    <t>マレーシア</t>
  </si>
  <si>
    <t>シンガポール</t>
  </si>
  <si>
    <t>インドネシア</t>
  </si>
  <si>
    <t>フィリピン</t>
  </si>
  <si>
    <t>韓国</t>
  </si>
  <si>
    <t>モンゴル</t>
  </si>
  <si>
    <t>ベトナム</t>
  </si>
  <si>
    <t>中国</t>
  </si>
  <si>
    <t>カンボジア</t>
  </si>
  <si>
    <t>ラオス</t>
  </si>
  <si>
    <t>ブルネイ</t>
  </si>
  <si>
    <t>台湾</t>
  </si>
  <si>
    <t>中近東</t>
  </si>
  <si>
    <t>イラン</t>
  </si>
  <si>
    <t>トルコ</t>
  </si>
  <si>
    <t>シリア</t>
  </si>
  <si>
    <t>レバノン</t>
  </si>
  <si>
    <t>イスラエル</t>
  </si>
  <si>
    <t>ヨルダン</t>
  </si>
  <si>
    <t>クウェート</t>
  </si>
  <si>
    <t>サウジアラビア</t>
  </si>
  <si>
    <t>アフガニスタン</t>
  </si>
  <si>
    <t>イエメン</t>
  </si>
  <si>
    <t>アフリカ</t>
  </si>
  <si>
    <t>エジプト</t>
  </si>
  <si>
    <t>スーダン</t>
  </si>
  <si>
    <t>チュニジア</t>
  </si>
  <si>
    <t>アルジェリア</t>
  </si>
  <si>
    <t>マダガスカル</t>
  </si>
  <si>
    <t>ケニア</t>
  </si>
  <si>
    <t>タンザニア</t>
  </si>
  <si>
    <t>ナイジェリア</t>
  </si>
  <si>
    <t>ガーナ</t>
  </si>
  <si>
    <t>カメルーン</t>
  </si>
  <si>
    <t>ザンビア</t>
  </si>
  <si>
    <t>モロッコ</t>
  </si>
  <si>
    <t>エチオピア</t>
  </si>
  <si>
    <t>ウガンダ</t>
  </si>
  <si>
    <t>ジンバブエ</t>
  </si>
  <si>
    <t>南アフリカ</t>
  </si>
  <si>
    <t>マラウイ</t>
  </si>
  <si>
    <t>モザンビーク</t>
  </si>
  <si>
    <t>ルワンダ</t>
  </si>
  <si>
    <t>ガンビア</t>
  </si>
  <si>
    <t>アンゴラ</t>
  </si>
  <si>
    <t>オセアニア</t>
  </si>
  <si>
    <t>オーストラリア</t>
  </si>
  <si>
    <t>ニュージーランド</t>
  </si>
  <si>
    <t>フィジー</t>
  </si>
  <si>
    <t>パラオ</t>
  </si>
  <si>
    <t>サモア独立国</t>
  </si>
  <si>
    <t>北米</t>
  </si>
  <si>
    <t>カナダ</t>
  </si>
  <si>
    <t>アメリカ</t>
  </si>
  <si>
    <t>中南米</t>
  </si>
  <si>
    <t>メキシコ</t>
  </si>
  <si>
    <t>ブラジル</t>
  </si>
  <si>
    <t>パラグアイ</t>
  </si>
  <si>
    <t>アルゼンチン</t>
  </si>
  <si>
    <t>チリ</t>
  </si>
  <si>
    <t>ボリビア</t>
  </si>
  <si>
    <t>ペルー</t>
  </si>
  <si>
    <t>エクアドル</t>
  </si>
  <si>
    <t>コロンビア</t>
  </si>
  <si>
    <t>ベネズエラ</t>
  </si>
  <si>
    <t>パナマ</t>
  </si>
  <si>
    <t>ハイチ</t>
  </si>
  <si>
    <t>ヨーロッパ</t>
  </si>
  <si>
    <t>フィンランド</t>
  </si>
  <si>
    <t>スウェーデン</t>
  </si>
  <si>
    <t>ノルウェー</t>
  </si>
  <si>
    <t>デンマーク</t>
  </si>
  <si>
    <t>アイルランド</t>
  </si>
  <si>
    <t>イギリス</t>
  </si>
  <si>
    <t>ベルギー</t>
  </si>
  <si>
    <t>ルクセンブルク</t>
  </si>
  <si>
    <t>オランダ</t>
  </si>
  <si>
    <t>ドイツ</t>
  </si>
  <si>
    <t>フランス</t>
  </si>
  <si>
    <t>スペイン</t>
  </si>
  <si>
    <t>ポルトガル</t>
  </si>
  <si>
    <t>イタリア</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</si>
  <si>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</si>
  <si>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</si>
  <si>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</si>
  <si>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</si>
  <si>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</si>
  <si>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</si>
  <si>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</si>
  <si>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</si>
  <si>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</si>
  <si>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</si>
  <si>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</si>
  <si>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</si>
  <si>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</si>
  <si>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ウクライナ</t>
  </si>
  <si>
    <t>ウズベキスタン</t>
  </si>
  <si>
    <t>カザフスタン</t>
  </si>
  <si>
    <t>ベラルーシ</t>
  </si>
  <si>
    <t>クロアチア</t>
  </si>
  <si>
    <t>スロベニア</t>
  </si>
  <si>
    <t>セルビア</t>
  </si>
  <si>
    <t>キルギス</t>
  </si>
  <si>
    <t>タジキスタン</t>
  </si>
  <si>
    <t>トルクメニスタン</t>
  </si>
  <si>
    <t>ブルキナファソ</t>
  </si>
  <si>
    <t>コソボ</t>
    <phoneticPr fontId="1"/>
  </si>
  <si>
    <t>小計(d)((a)+(b)+(c))_x000D_
(在留資格「留学」の者)</t>
    <phoneticPr fontId="1"/>
  </si>
  <si>
    <t>私費(c)
(在留資格「留学」の者)</t>
    <phoneticPr fontId="1"/>
  </si>
  <si>
    <t>※本表「私費等」には、外国政府派遣留学生数も含む。</t>
    <rPh sb="1" eb="3">
      <t>ホンピョウ</t>
    </rPh>
    <rPh sb="4" eb="6">
      <t>シヒ</t>
    </rPh>
    <rPh sb="6" eb="7">
      <t>ナド</t>
    </rPh>
    <rPh sb="11" eb="13">
      <t>ガイコク</t>
    </rPh>
    <rPh sb="13" eb="15">
      <t>セイフ</t>
    </rPh>
    <rPh sb="15" eb="17">
      <t>ハケン</t>
    </rPh>
    <rPh sb="17" eb="20">
      <t>リュウガクセイ</t>
    </rPh>
    <rPh sb="20" eb="21">
      <t>カズ</t>
    </rPh>
    <rPh sb="22" eb="23">
      <t>フク</t>
    </rPh>
    <phoneticPr fontId="1"/>
  </si>
  <si>
    <t>私費等</t>
  </si>
  <si>
    <t>私費等</t>
    <rPh sb="2" eb="3">
      <t>トウ</t>
    </rPh>
    <phoneticPr fontId="1"/>
  </si>
  <si>
    <t>私費等</t>
    <rPh sb="2" eb="3">
      <t>ナド</t>
    </rPh>
    <phoneticPr fontId="1"/>
  </si>
  <si>
    <t>A
全学生数</t>
    <rPh sb="2" eb="3">
      <t>ゼン</t>
    </rPh>
    <rPh sb="3" eb="6">
      <t>ガクセイスウ</t>
    </rPh>
    <phoneticPr fontId="12"/>
  </si>
  <si>
    <t>B
日本人学生数</t>
    <rPh sb="2" eb="5">
      <t>ニホンジン</t>
    </rPh>
    <rPh sb="5" eb="7">
      <t>ガクセイ</t>
    </rPh>
    <rPh sb="7" eb="8">
      <t>スウ</t>
    </rPh>
    <phoneticPr fontId="12"/>
  </si>
  <si>
    <r>
      <rPr>
        <sz val="11"/>
        <rFont val="ＭＳ Ｐゴシック"/>
        <family val="3"/>
        <charset val="128"/>
      </rPr>
      <t>C</t>
    </r>
    <r>
      <rPr>
        <sz val="11"/>
        <color theme="1"/>
        <rFont val="ＭＳ Ｐゴシック"/>
        <family val="3"/>
        <charset val="128"/>
      </rPr>
      <t xml:space="preserve">
留学生数
</t>
    </r>
    <r>
      <rPr>
        <sz val="8"/>
        <rFont val="ＭＳ Ｐゴシック"/>
        <family val="3"/>
        <charset val="128"/>
      </rPr>
      <t>（永住者等を含まない）</t>
    </r>
    <rPh sb="2" eb="4">
      <t>リュウガク</t>
    </rPh>
    <rPh sb="4" eb="5">
      <t>セイ</t>
    </rPh>
    <rPh sb="5" eb="6">
      <t>スウ</t>
    </rPh>
    <rPh sb="8" eb="11">
      <t>エイジュウシャ</t>
    </rPh>
    <rPh sb="11" eb="12">
      <t>ナド</t>
    </rPh>
    <phoneticPr fontId="12"/>
  </si>
  <si>
    <r>
      <rPr>
        <sz val="11"/>
        <rFont val="ＭＳ Ｐゴシック"/>
        <family val="3"/>
        <charset val="128"/>
      </rPr>
      <t>D</t>
    </r>
    <r>
      <rPr>
        <sz val="11"/>
        <color theme="1"/>
        <rFont val="ＭＳ Ｐゴシック"/>
        <family val="3"/>
        <charset val="128"/>
      </rPr>
      <t xml:space="preserve">
外国人学生数
</t>
    </r>
    <r>
      <rPr>
        <sz val="8"/>
        <rFont val="ＭＳ Ｐゴシック"/>
        <family val="3"/>
        <charset val="128"/>
      </rPr>
      <t>（永住者等を含む）</t>
    </r>
    <rPh sb="5" eb="8">
      <t>ガクセイスウ</t>
    </rPh>
    <phoneticPr fontId="12"/>
  </si>
  <si>
    <t>C/A
比　率</t>
    <rPh sb="4" eb="5">
      <t>ヒ</t>
    </rPh>
    <rPh sb="6" eb="7">
      <t>リツ</t>
    </rPh>
    <phoneticPr fontId="12"/>
  </si>
  <si>
    <t>前年度比率
(前年度同日現在)</t>
    <rPh sb="0" eb="4">
      <t>ゼンネンドヒ</t>
    </rPh>
    <rPh sb="3" eb="5">
      <t>ヒリツ</t>
    </rPh>
    <rPh sb="7" eb="10">
      <t>ゼンネンド</t>
    </rPh>
    <rPh sb="10" eb="12">
      <t>ドウジツ</t>
    </rPh>
    <rPh sb="12" eb="14">
      <t>ゲンザイ</t>
    </rPh>
    <phoneticPr fontId="12"/>
  </si>
  <si>
    <t>修士・博士課程</t>
    <rPh sb="0" eb="2">
      <t>シュウシ</t>
    </rPh>
    <rPh sb="3" eb="5">
      <t>ハカセ</t>
    </rPh>
    <rPh sb="5" eb="7">
      <t>カテイ</t>
    </rPh>
    <phoneticPr fontId="12"/>
  </si>
  <si>
    <t>専門職学位課程</t>
    <rPh sb="0" eb="2">
      <t>センモン</t>
    </rPh>
    <rPh sb="2" eb="3">
      <t>ショク</t>
    </rPh>
    <rPh sb="3" eb="5">
      <t>ガクイ</t>
    </rPh>
    <rPh sb="5" eb="7">
      <t>カテイ</t>
    </rPh>
    <phoneticPr fontId="12"/>
  </si>
  <si>
    <t>大学院外国人研究生</t>
    <rPh sb="3" eb="5">
      <t>ガイコク</t>
    </rPh>
    <rPh sb="5" eb="6">
      <t>ジン</t>
    </rPh>
    <rPh sb="6" eb="9">
      <t>ケンキュウセイ</t>
    </rPh>
    <phoneticPr fontId="12"/>
  </si>
  <si>
    <t>大学院研究生</t>
    <rPh sb="0" eb="3">
      <t>ダイガクイン</t>
    </rPh>
    <rPh sb="3" eb="6">
      <t>ケンキュウセイ</t>
    </rPh>
    <phoneticPr fontId="12"/>
  </si>
  <si>
    <t>大学院科目等履修生</t>
    <rPh sb="3" eb="6">
      <t>カモクトウ</t>
    </rPh>
    <rPh sb="6" eb="9">
      <t>リシュウセイ</t>
    </rPh>
    <phoneticPr fontId="12"/>
  </si>
  <si>
    <t>N.A</t>
    <phoneticPr fontId="12"/>
  </si>
  <si>
    <t>N.A</t>
  </si>
  <si>
    <t>計</t>
    <rPh sb="0" eb="1">
      <t>ケイ</t>
    </rPh>
    <phoneticPr fontId="12"/>
  </si>
  <si>
    <t>学部</t>
    <rPh sb="0" eb="2">
      <t>ガクブ</t>
    </rPh>
    <phoneticPr fontId="12"/>
  </si>
  <si>
    <t>研究所</t>
    <rPh sb="0" eb="3">
      <t>ケンキュウショ</t>
    </rPh>
    <phoneticPr fontId="12"/>
  </si>
  <si>
    <t>研究所研究生</t>
    <rPh sb="0" eb="3">
      <t>ケンキュウジョ</t>
    </rPh>
    <rPh sb="3" eb="6">
      <t>ケンキュウセイ</t>
    </rPh>
    <phoneticPr fontId="12"/>
  </si>
  <si>
    <t>総計</t>
    <rPh sb="0" eb="2">
      <t>ソウケイ</t>
    </rPh>
    <phoneticPr fontId="12"/>
  </si>
  <si>
    <t>小数点第3位を四捨五入</t>
    <rPh sb="2" eb="3">
      <t>テン</t>
    </rPh>
    <phoneticPr fontId="12"/>
  </si>
  <si>
    <t>全学生数に対する外国人留学生数の比率</t>
    <phoneticPr fontId="12"/>
  </si>
  <si>
    <t>平成30年5月1日現在</t>
    <phoneticPr fontId="12"/>
  </si>
  <si>
    <t>大学院</t>
    <phoneticPr fontId="12"/>
  </si>
  <si>
    <t>大学院特別研究学生（※１）</t>
    <rPh sb="3" eb="5">
      <t>トクベツ</t>
    </rPh>
    <rPh sb="5" eb="7">
      <t>ケンキュウ</t>
    </rPh>
    <rPh sb="7" eb="9">
      <t>ガクセイ</t>
    </rPh>
    <phoneticPr fontId="12"/>
  </si>
  <si>
    <t>大学院特別聴講学生（※１，２）</t>
    <rPh sb="0" eb="3">
      <t>ダイガクイン</t>
    </rPh>
    <rPh sb="3" eb="5">
      <t>トクベツ</t>
    </rPh>
    <rPh sb="5" eb="7">
      <t>チョウコウ</t>
    </rPh>
    <rPh sb="7" eb="9">
      <t>ガクセイ</t>
    </rPh>
    <phoneticPr fontId="12"/>
  </si>
  <si>
    <t>正規学生</t>
    <phoneticPr fontId="12"/>
  </si>
  <si>
    <t>学部研究生</t>
    <phoneticPr fontId="12"/>
  </si>
  <si>
    <t>学部聴講生</t>
    <phoneticPr fontId="12"/>
  </si>
  <si>
    <t>学部特別聴講学生（※２）</t>
    <rPh sb="6" eb="7">
      <t>ガク</t>
    </rPh>
    <phoneticPr fontId="12"/>
  </si>
  <si>
    <t>※１　大学院特別研究学生と大学院特別聴講学生の身分を併せ持つ学生については、本表では大学院特別研究学生数のみにカウントしている。</t>
    <rPh sb="3" eb="6">
      <t>ダイガクイン</t>
    </rPh>
    <rPh sb="6" eb="8">
      <t>トクベツ</t>
    </rPh>
    <rPh sb="8" eb="10">
      <t>ケンキュウ</t>
    </rPh>
    <rPh sb="10" eb="12">
      <t>ガクセイ</t>
    </rPh>
    <rPh sb="13" eb="16">
      <t>ダイガクイン</t>
    </rPh>
    <rPh sb="16" eb="18">
      <t>トクベツ</t>
    </rPh>
    <rPh sb="18" eb="20">
      <t>チョウコウ</t>
    </rPh>
    <rPh sb="20" eb="22">
      <t>ガクセイ</t>
    </rPh>
    <rPh sb="23" eb="25">
      <t>ミブン</t>
    </rPh>
    <rPh sb="26" eb="27">
      <t>アワ</t>
    </rPh>
    <rPh sb="28" eb="29">
      <t>モ</t>
    </rPh>
    <rPh sb="30" eb="32">
      <t>ガクセイ</t>
    </rPh>
    <rPh sb="38" eb="39">
      <t>ホン</t>
    </rPh>
    <rPh sb="39" eb="40">
      <t>ヒョウ</t>
    </rPh>
    <rPh sb="42" eb="45">
      <t>ダイガクイン</t>
    </rPh>
    <rPh sb="45" eb="47">
      <t>トクベツ</t>
    </rPh>
    <rPh sb="47" eb="49">
      <t>ケンキュウ</t>
    </rPh>
    <rPh sb="49" eb="51">
      <t>ガクセイ</t>
    </rPh>
    <rPh sb="51" eb="52">
      <t>カズ</t>
    </rPh>
    <phoneticPr fontId="12"/>
  </si>
  <si>
    <t>※２　日本人の特別聴講学生の数は調査していない。</t>
    <rPh sb="3" eb="6">
      <t>ニホンジン</t>
    </rPh>
    <rPh sb="7" eb="9">
      <t>トクベツ</t>
    </rPh>
    <rPh sb="9" eb="11">
      <t>チョウコウ</t>
    </rPh>
    <rPh sb="11" eb="13">
      <t>ガクセイ</t>
    </rPh>
    <rPh sb="14" eb="15">
      <t>カズ</t>
    </rPh>
    <rPh sb="16" eb="18">
      <t>チョウサ</t>
    </rPh>
    <phoneticPr fontId="12"/>
  </si>
  <si>
    <t>区分</t>
    <rPh sb="0" eb="2">
      <t>クブン</t>
    </rPh>
    <phoneticPr fontId="12"/>
  </si>
  <si>
    <t>人数</t>
    <rPh sb="0" eb="2">
      <t>ニンズウ</t>
    </rPh>
    <phoneticPr fontId="12"/>
  </si>
  <si>
    <t>比率</t>
    <rPh sb="0" eb="2">
      <t>ヒリツ</t>
    </rPh>
    <phoneticPr fontId="12"/>
  </si>
  <si>
    <t>私費留学生</t>
    <rPh sb="0" eb="2">
      <t>シヒ</t>
    </rPh>
    <rPh sb="2" eb="5">
      <t>リュウガクセイ</t>
    </rPh>
    <phoneticPr fontId="12"/>
  </si>
  <si>
    <t>国費留学生</t>
    <rPh sb="0" eb="2">
      <t>コクヒ</t>
    </rPh>
    <rPh sb="2" eb="5">
      <t>リュウガクセイ</t>
    </rPh>
    <phoneticPr fontId="12"/>
  </si>
  <si>
    <t>外国政府派遣</t>
    <rPh sb="0" eb="2">
      <t>ガイコク</t>
    </rPh>
    <rPh sb="2" eb="4">
      <t>セイフ</t>
    </rPh>
    <rPh sb="4" eb="6">
      <t>ハケン</t>
    </rPh>
    <phoneticPr fontId="12"/>
  </si>
  <si>
    <t>性別</t>
    <rPh sb="0" eb="2">
      <t>セイベツ</t>
    </rPh>
    <phoneticPr fontId="12"/>
  </si>
  <si>
    <t>男性</t>
    <rPh sb="0" eb="2">
      <t>ダンセイ</t>
    </rPh>
    <phoneticPr fontId="12"/>
  </si>
  <si>
    <t>女性</t>
    <rPh sb="0" eb="2">
      <t>ジョセイ</t>
    </rPh>
    <phoneticPr fontId="12"/>
  </si>
  <si>
    <t>順位</t>
    <rPh sb="0" eb="2">
      <t>ジュンイ</t>
    </rPh>
    <phoneticPr fontId="12"/>
  </si>
  <si>
    <t>国　籍</t>
    <rPh sb="0" eb="1">
      <t>クニ</t>
    </rPh>
    <rPh sb="2" eb="3">
      <t>セキ</t>
    </rPh>
    <phoneticPr fontId="12"/>
  </si>
  <si>
    <t>人　数</t>
    <rPh sb="0" eb="1">
      <t>ヒト</t>
    </rPh>
    <rPh sb="2" eb="3">
      <t>カズ</t>
    </rPh>
    <phoneticPr fontId="12"/>
  </si>
  <si>
    <t>その他</t>
    <rPh sb="2" eb="3">
      <t>タ</t>
    </rPh>
    <phoneticPr fontId="12"/>
  </si>
  <si>
    <t>合計</t>
    <rPh sb="0" eb="2">
      <t>ゴウケイ</t>
    </rPh>
    <phoneticPr fontId="12"/>
  </si>
  <si>
    <t>地域</t>
    <rPh sb="0" eb="2">
      <t>チイキ</t>
    </rPh>
    <phoneticPr fontId="12"/>
  </si>
  <si>
    <t>アジア</t>
    <phoneticPr fontId="12"/>
  </si>
  <si>
    <t>ヨーロッパ</t>
    <phoneticPr fontId="12"/>
  </si>
  <si>
    <t>北米</t>
    <rPh sb="0" eb="2">
      <t>ホクベイ</t>
    </rPh>
    <phoneticPr fontId="12"/>
  </si>
  <si>
    <t>中南米</t>
    <rPh sb="0" eb="3">
      <t>チュウナンベイ</t>
    </rPh>
    <phoneticPr fontId="12"/>
  </si>
  <si>
    <t>アフリカ</t>
    <phoneticPr fontId="12"/>
  </si>
  <si>
    <t>中近東</t>
    <rPh sb="0" eb="3">
      <t>チュウキントウ</t>
    </rPh>
    <phoneticPr fontId="12"/>
  </si>
  <si>
    <t>オセアニア</t>
    <phoneticPr fontId="12"/>
  </si>
  <si>
    <t>※割合は小数点第2位を四捨五入</t>
    <rPh sb="1" eb="3">
      <t>ワリアイ</t>
    </rPh>
    <rPh sb="4" eb="7">
      <t>ショウスウテン</t>
    </rPh>
    <rPh sb="7" eb="8">
      <t>ダイ</t>
    </rPh>
    <rPh sb="9" eb="10">
      <t>イ</t>
    </rPh>
    <rPh sb="11" eb="15">
      <t>シシャゴニュウ</t>
    </rPh>
    <phoneticPr fontId="12"/>
  </si>
  <si>
    <t xml:space="preserve">                                                                                            </t>
    <phoneticPr fontId="12"/>
  </si>
  <si>
    <t>平成30年5月1日現在</t>
    <phoneticPr fontId="12"/>
  </si>
  <si>
    <t>年度</t>
    <rPh sb="0" eb="2">
      <t>ネンド</t>
    </rPh>
    <phoneticPr fontId="12"/>
  </si>
  <si>
    <t>前年度比</t>
    <rPh sb="0" eb="4">
      <t>ゼンネンドヒ</t>
    </rPh>
    <phoneticPr fontId="24"/>
  </si>
  <si>
    <t>留学生総数</t>
    <phoneticPr fontId="25"/>
  </si>
  <si>
    <t>私費留学生</t>
  </si>
  <si>
    <t>国費留学生</t>
  </si>
  <si>
    <t>外国政府派遣留学生</t>
    <phoneticPr fontId="12"/>
  </si>
  <si>
    <r>
      <t xml:space="preserve">平成30年5月1日現在　外国人学生数
</t>
    </r>
    <r>
      <rPr>
        <sz val="12"/>
        <rFont val="ＭＳ 明朝"/>
        <family val="1"/>
        <charset val="128"/>
      </rPr>
      <t>本学では、毎年5月と11月の年2回、同月1日現在の外国人学生数を調査しています。これをもとに各年度5月1日現在の外国人留学生数の推移を以下に示しています。本年5月1日現在の外国人学生数の詳細は次頁以降のとおりです。</t>
    </r>
    <rPh sb="4" eb="5">
      <t>ネン</t>
    </rPh>
    <rPh sb="6" eb="7">
      <t>ガツ</t>
    </rPh>
    <rPh sb="8" eb="9">
      <t>ニチ</t>
    </rPh>
    <rPh sb="9" eb="11">
      <t>ゲンザイ</t>
    </rPh>
    <rPh sb="87" eb="89">
      <t>イカ</t>
    </rPh>
    <rPh sb="113" eb="115">
      <t>ショウサイ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</si>
</sst>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26">
    <font>
      <sz val="11"/>
      <color theme="1"/>
      <name val="游ゴシック"/>
      <family val="2"/>
      <charset val="128"/>
      <scheme val="minor"/>
    </font>
    <font>
      <sz val="6"/>
      <name val="游ゴシック"/>
      <family val="2"/>
      <charset val="128"/>
      <scheme val="minor"/>
    </font>
    <font>
      <sz val="11"/>
      <color theme="1"/>
      <name val="MS UI Gothic"/>
      <family val="3"/>
      <charset val="128"/>
    </font>
    <font>
      <sz val="14"/>
      <color theme="1"/>
      <name val="MS UI Gothic"/>
      <family val="3"/>
      <charset val="128"/>
    </font>
    <font>
      <sz val="11"/>
      <color theme="1"/>
      <name val="ＭＳ Ｐゴシック"/>
      <family val="3"/>
      <charset val="128"/>
    </font>
    <font>
      <sz val="14"/>
      <color theme="1"/>
      <name val="ＭＳ Ｐゴシック"/>
      <family val="3"/>
      <charset val="128"/>
    </font>
    <font>
      <sz val="11"/>
      <name val="ＭＳ Ｐゴシック"/>
      <family val="3"/>
      <charset val="128"/>
    </font>
    <font>
      <sz val="11"/>
      <name val="MS UI Gothic"/>
      <family val="3"/>
      <charset val="128"/>
    </font>
    <font>
      <sz val="14"/>
      <name val="ＭＳ Ｐゴシック"/>
      <family val="3"/>
      <charset val="128"/>
    </font>
    <font>
      <b/>
      <sz val="11"/>
      <name val="ＭＳ Ｐゴシック"/>
      <family val="3"/>
      <charset val="128"/>
    </font>
    <font>
      <sz val="11"/>
      <color theme="1"/>
      <name val="游ゴシック"/>
      <family val="3"/>
      <charset val="128"/>
      <scheme val="minor"/>
    </font>
    <font>
      <b/>
      <sz val="14"/>
      <name val="ＭＳ Ｐゴシック"/>
      <family val="3"/>
      <charset val="128"/>
    </font>
    <font>
      <sz val="6"/>
      <name val="ＭＳ Ｐゴシック"/>
      <family val="3"/>
      <charset val="128"/>
    </font>
    <font>
      <sz val="8"/>
      <name val="ＭＳ Ｐゴシック"/>
      <family val="3"/>
      <charset val="128"/>
    </font>
    <font>
      <sz val="11"/>
      <name val="游ゴシック"/>
      <family val="3"/>
      <charset val="128"/>
      <scheme val="minor"/>
    </font>
    <font>
      <sz val="9"/>
      <color theme="1"/>
      <name val="游ゴシック"/>
      <family val="3"/>
      <charset val="128"/>
      <scheme val="minor"/>
    </font>
    <font>
      <sz val="9"/>
      <color theme="1"/>
      <name val="ＭＳ Ｐゴシック"/>
      <family val="3"/>
      <charset val="128"/>
    </font>
    <font>
      <sz val="11"/>
      <color theme="1"/>
      <name val="游ゴシック"/>
      <family val="2"/>
      <charset val="128"/>
      <scheme val="minor"/>
    </font>
    <font>
      <sz val="12"/>
      <name val="ＭＳ Ｐゴシック"/>
      <family val="3"/>
      <charset val="128"/>
    </font>
    <font>
      <sz val="7"/>
      <color rgb="FF000000"/>
      <name val="ＭＳ Ｐゴシック"/>
      <family val="3"/>
      <charset val="128"/>
    </font>
    <font>
      <sz val="11"/>
      <color indexed="8"/>
      <name val="ＭＳ Ｐゴシック"/>
      <family val="3"/>
      <charset val="128"/>
    </font>
    <font>
      <b/>
      <sz val="12"/>
      <name val="ＭＳ 明朝"/>
      <family val="1"/>
      <charset val="128"/>
    </font>
    <font>
      <sz val="12"/>
      <name val="ＭＳ 明朝"/>
      <family val="1"/>
      <charset val="128"/>
    </font>
    <font>
      <sz val="12"/>
      <color theme="1"/>
      <name val="游ゴシック"/>
      <family val="3"/>
      <charset val="128"/>
      <scheme val="minor"/>
    </font>
    <font>
      <sz val="6"/>
      <name val="游ゴシック"/>
      <family val="3"/>
      <charset val="128"/>
    </font>
    <font>
      <sz val="6"/>
      <name val="Osaka"/>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s>
  <borders count="12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ck">
        <color indexed="8"/>
      </bottom>
      <diagonal/>
    </border>
    <border>
      <left style="thin">
        <color indexed="8"/>
      </left>
      <right style="thin">
        <color indexed="8"/>
      </right>
      <top/>
      <bottom style="thin">
        <color indexed="8"/>
      </bottom>
      <diagonal/>
    </border>
    <border>
      <left style="thick">
        <color indexed="8"/>
      </left>
      <right style="thick">
        <color indexed="8"/>
      </right>
      <top style="thin">
        <color indexed="8"/>
      </top>
      <bottom style="thick">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right style="thin">
        <color indexed="8"/>
      </right>
      <top style="thick">
        <color indexed="8"/>
      </top>
      <bottom style="thin">
        <color indexed="8"/>
      </bottom>
      <diagonal/>
    </border>
    <border>
      <left/>
      <right style="thin">
        <color indexed="8"/>
      </right>
      <top style="thick">
        <color indexed="8"/>
      </top>
      <bottom style="thick">
        <color indexed="8"/>
      </bottom>
      <diagonal/>
    </border>
    <border>
      <left/>
      <right style="thin">
        <color indexed="8"/>
      </right>
      <top style="thin">
        <color indexed="8"/>
      </top>
      <bottom style="thin">
        <color indexed="8"/>
      </bottom>
      <diagonal/>
    </border>
    <border>
      <left/>
      <right style="thin">
        <color indexed="8"/>
      </right>
      <top style="thin">
        <color indexed="8"/>
      </top>
      <bottom style="thick">
        <color indexed="8"/>
      </bottom>
      <diagonal/>
    </border>
    <border>
      <left/>
      <right style="thin">
        <color indexed="8"/>
      </right>
      <top/>
      <bottom style="thin">
        <color indexed="8"/>
      </bottom>
      <diagonal/>
    </border>
    <border>
      <left style="thick">
        <color indexed="8"/>
      </left>
      <right style="thick">
        <color indexed="8"/>
      </right>
      <top style="thick">
        <color indexed="8"/>
      </top>
      <bottom style="thin">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bottom style="thin">
        <color indexed="8"/>
      </bottom>
      <diagonal/>
    </border>
    <border>
      <left style="thick">
        <color indexed="8"/>
      </left>
      <right style="thick">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double">
        <color indexed="8"/>
      </right>
      <top style="thick">
        <color indexed="8"/>
      </top>
      <bottom style="thick">
        <color indexed="8"/>
      </bottom>
      <diagonal/>
    </border>
    <border>
      <left style="thin">
        <color indexed="8"/>
      </left>
      <right style="double">
        <color indexed="8"/>
      </right>
      <top style="thick">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thick">
        <color indexed="8"/>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style="thin">
        <color indexed="8"/>
      </left>
      <right/>
      <top style="thick">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ck">
        <color indexed="8"/>
      </bottom>
      <diagonal/>
    </border>
    <border>
      <left style="thin">
        <color indexed="8"/>
      </left>
      <right/>
      <top/>
      <bottom style="thin">
        <color indexed="8"/>
      </bottom>
      <diagonal/>
    </border>
    <border>
      <left style="thin">
        <color indexed="8"/>
      </left>
      <right/>
      <top style="thin">
        <color indexed="8"/>
      </top>
      <bottom/>
      <diagonal/>
    </border>
    <border>
      <left/>
      <right/>
      <top style="thick">
        <color indexed="8"/>
      </top>
      <bottom style="thin">
        <color indexed="8"/>
      </bottom>
      <diagonal/>
    </border>
    <border>
      <left/>
      <right/>
      <top style="thin">
        <color indexed="8"/>
      </top>
      <bottom style="thin">
        <color indexed="8"/>
      </bottom>
      <diagonal/>
    </border>
    <border>
      <left/>
      <right/>
      <top style="thin">
        <color indexed="8"/>
      </top>
      <bottom style="thick">
        <color indexed="8"/>
      </bottom>
      <diagonal/>
    </border>
    <border>
      <left/>
      <right/>
      <top/>
      <bottom style="thin">
        <color indexed="8"/>
      </bottom>
      <diagonal/>
    </border>
    <border>
      <left/>
      <right/>
      <top style="thin">
        <color indexed="8"/>
      </top>
      <bottom/>
      <diagonal/>
    </border>
    <border>
      <left style="thin">
        <color indexed="8"/>
      </left>
      <right style="thick">
        <color indexed="8"/>
      </right>
      <top/>
      <bottom style="thin">
        <color indexed="8"/>
      </bottom>
      <diagonal/>
    </border>
    <border>
      <left style="thin">
        <color indexed="8"/>
      </left>
      <right style="thick">
        <color indexed="8"/>
      </right>
      <top style="thin">
        <color indexed="8"/>
      </top>
      <bottom/>
      <diagonal/>
    </border>
    <border>
      <left style="thick">
        <color indexed="8"/>
      </left>
      <right style="double">
        <color indexed="8"/>
      </right>
      <top style="thick">
        <color indexed="8"/>
      </top>
      <bottom style="thin">
        <color indexed="8"/>
      </bottom>
      <diagonal/>
    </border>
    <border>
      <left style="thick">
        <color indexed="8"/>
      </left>
      <right style="double">
        <color indexed="8"/>
      </right>
      <top style="thin">
        <color indexed="8"/>
      </top>
      <bottom style="thin">
        <color indexed="8"/>
      </bottom>
      <diagonal/>
    </border>
    <border>
      <left style="thick">
        <color indexed="8"/>
      </left>
      <right style="double">
        <color indexed="8"/>
      </right>
      <top style="thin">
        <color indexed="8"/>
      </top>
      <bottom style="thick">
        <color indexed="8"/>
      </bottom>
      <diagonal/>
    </border>
    <border>
      <left/>
      <right style="thick">
        <color indexed="8"/>
      </right>
      <top style="thick">
        <color indexed="8"/>
      </top>
      <bottom style="thin">
        <color indexed="8"/>
      </bottom>
      <diagonal/>
    </border>
    <border>
      <left/>
      <right style="thick">
        <color indexed="8"/>
      </right>
      <top style="thin">
        <color indexed="8"/>
      </top>
      <bottom style="thin">
        <color indexed="8"/>
      </bottom>
      <diagonal/>
    </border>
    <border>
      <left/>
      <right style="thick">
        <color indexed="8"/>
      </right>
      <top style="thin">
        <color indexed="8"/>
      </top>
      <bottom style="thick">
        <color indexed="8"/>
      </bottom>
      <diagonal/>
    </border>
    <border>
      <left style="thin">
        <color indexed="8"/>
      </left>
      <right style="thin">
        <color indexed="8"/>
      </right>
      <top style="thick">
        <color indexed="8"/>
      </top>
      <bottom style="double">
        <color indexed="8"/>
      </bottom>
      <diagonal/>
    </border>
    <border>
      <left style="thin">
        <color indexed="8"/>
      </left>
      <right style="double">
        <color indexed="8"/>
      </right>
      <top style="thick">
        <color indexed="8"/>
      </top>
      <bottom style="double">
        <color indexed="8"/>
      </bottom>
      <diagonal/>
    </border>
    <border>
      <left/>
      <right style="thin">
        <color indexed="8"/>
      </right>
      <top style="thick">
        <color indexed="8"/>
      </top>
      <bottom style="double">
        <color indexed="8"/>
      </bottom>
      <diagonal/>
    </border>
    <border>
      <left style="thin">
        <color indexed="8"/>
      </left>
      <right/>
      <top style="thick">
        <color indexed="8"/>
      </top>
      <bottom style="double">
        <color indexed="8"/>
      </bottom>
      <diagonal/>
    </border>
    <border>
      <left/>
      <right/>
      <top style="thick">
        <color indexed="8"/>
      </top>
      <bottom style="double">
        <color indexed="8"/>
      </bottom>
      <diagonal/>
    </border>
    <border>
      <left style="thick">
        <color indexed="8"/>
      </left>
      <right style="double">
        <color indexed="8"/>
      </right>
      <top style="thin">
        <color indexed="8"/>
      </top>
      <bottom/>
      <diagonal/>
    </border>
    <border>
      <left/>
      <right style="thick">
        <color indexed="8"/>
      </right>
      <top style="thin">
        <color indexed="8"/>
      </top>
      <bottom/>
      <diagonal/>
    </border>
    <border>
      <left style="thick">
        <color indexed="8"/>
      </left>
      <right style="double">
        <color indexed="8"/>
      </right>
      <top style="thick">
        <color indexed="8"/>
      </top>
      <bottom style="double">
        <color indexed="8"/>
      </bottom>
      <diagonal/>
    </border>
    <border>
      <left style="thick">
        <color indexed="8"/>
      </left>
      <right style="double">
        <color indexed="8"/>
      </right>
      <top/>
      <bottom style="thin">
        <color indexed="8"/>
      </bottom>
      <diagonal/>
    </border>
    <border>
      <left/>
      <right style="thick">
        <color indexed="8"/>
      </right>
      <top style="thick">
        <color indexed="8"/>
      </top>
      <bottom style="double">
        <color indexed="8"/>
      </bottom>
      <diagonal/>
    </border>
    <border>
      <left/>
      <right style="thick">
        <color indexed="8"/>
      </right>
      <top/>
      <bottom style="thin">
        <color indexed="8"/>
      </bottom>
      <diagonal/>
    </border>
    <border>
      <left style="thick">
        <color indexed="8"/>
      </left>
      <right style="double">
        <color indexed="8"/>
      </right>
      <top/>
      <bottom style="thick">
        <color indexed="8"/>
      </bottom>
      <diagonal/>
    </border>
    <border>
      <left/>
      <right style="thin">
        <color indexed="8"/>
      </right>
      <top/>
      <bottom style="thick">
        <color indexed="8"/>
      </bottom>
      <diagonal/>
    </border>
    <border>
      <left style="thin">
        <color indexed="8"/>
      </left>
      <right style="double">
        <color indexed="8"/>
      </right>
      <top/>
      <bottom style="thick">
        <color indexed="8"/>
      </bottom>
      <diagonal/>
    </border>
    <border>
      <left/>
      <right/>
      <top/>
      <bottom style="thick">
        <color indexed="8"/>
      </bottom>
      <diagonal/>
    </border>
    <border>
      <left/>
      <right style="thick">
        <color indexed="8"/>
      </right>
      <top/>
      <bottom style="thick">
        <color indexed="8"/>
      </bottom>
      <diagonal/>
    </border>
    <border>
      <left style="thick">
        <color indexed="8"/>
      </left>
      <right style="thick">
        <color indexed="8"/>
      </right>
      <top style="thick">
        <color indexed="8"/>
      </top>
      <bottom style="double">
        <color indexed="8"/>
      </bottom>
      <diagonal/>
    </border>
    <border>
      <left style="double">
        <color indexed="8"/>
      </left>
      <right style="thick">
        <color indexed="8"/>
      </right>
      <top style="thin">
        <color indexed="8"/>
      </top>
      <bottom style="thick">
        <color indexed="8"/>
      </bottom>
      <diagonal/>
    </border>
    <border>
      <left style="double">
        <color indexed="8"/>
      </left>
      <right style="thick">
        <color indexed="8"/>
      </right>
      <top style="thick">
        <color indexed="8"/>
      </top>
      <bottom style="thick">
        <color indexed="8"/>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dotted">
        <color indexed="64"/>
      </left>
      <right style="dotted">
        <color indexed="64"/>
      </right>
      <top style="hair">
        <color indexed="64"/>
      </top>
      <bottom/>
      <diagonal/>
    </border>
    <border>
      <left style="dotted">
        <color indexed="64"/>
      </left>
      <right style="dotted">
        <color indexed="64"/>
      </right>
      <top style="hair">
        <color indexed="64"/>
      </top>
      <bottom style="thin">
        <color indexed="64"/>
      </bottom>
      <diagonal/>
    </border>
    <border>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diagonal/>
    </border>
    <border>
      <left style="dotted">
        <color indexed="64"/>
      </left>
      <right style="dotted">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dotted">
        <color indexed="64"/>
      </left>
      <right style="dotted">
        <color indexed="64"/>
      </right>
      <top style="double">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10" fillId="0" borderId="0">
      <alignment vertical="center"/>
    </xf>
    <xf numFmtId="0" fontId="6" fillId="0" borderId="0"/>
    <xf numFmtId="0" fontId="15" fillId="0" borderId="0">
      <alignment vertical="top" wrapText="1"/>
      <protection locked="0"/>
    </xf>
    <xf numFmtId="0" fontId="10" fillId="0" borderId="0">
      <alignment vertical="center"/>
    </xf>
    <xf numFmtId="38" fontId="17"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346">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2" fillId="0" borderId="0" xfId="0" applyFont="1" applyAlignment="1">
      <alignment horizontal="right" vertical="center"/>
    </xf>
    <xf numFmtId="0" fontId="4" fillId="0" borderId="0" xfId="0" applyFont="1">
      <alignment vertical="center"/>
    </xf>
    <xf numFmtId="0" fontId="5" fillId="0" borderId="0" xfId="0" applyFont="1" applyAlignment="1">
      <alignment horizontal="left" vertical="center"/>
    </xf>
    <xf numFmtId="0" fontId="4" fillId="0" borderId="0" xfId="0" applyFont="1" applyAlignment="1">
      <alignment horizontal="right" vertical="center"/>
    </xf>
    <xf numFmtId="0" fontId="4" fillId="0" borderId="35" xfId="0" applyFont="1" applyFill="1" applyBorder="1" applyAlignment="1">
      <alignment vertical="center" shrinkToFit="1"/>
    </xf>
    <xf numFmtId="0" fontId="4" fillId="0" borderId="25" xfId="0" applyFont="1" applyFill="1" applyBorder="1" applyAlignment="1">
      <alignment vertical="center" shrinkToFit="1"/>
    </xf>
    <xf numFmtId="0" fontId="4" fillId="0" borderId="33" xfId="0" applyFont="1" applyFill="1" applyBorder="1" applyAlignment="1">
      <alignment vertical="center" shrinkToFit="1"/>
    </xf>
    <xf numFmtId="0" fontId="4" fillId="0" borderId="23" xfId="0" applyFont="1" applyFill="1" applyBorder="1" applyAlignment="1">
      <alignment vertical="center" shrinkToFit="1"/>
    </xf>
    <xf numFmtId="0" fontId="4" fillId="0" borderId="52" xfId="0" applyFont="1" applyFill="1" applyBorder="1" applyAlignment="1">
      <alignment horizontal="left" vertical="center"/>
    </xf>
    <xf numFmtId="0" fontId="4" fillId="0" borderId="53" xfId="0" applyFont="1" applyFill="1" applyBorder="1" applyAlignment="1">
      <alignment horizontal="left" vertical="center"/>
    </xf>
    <xf numFmtId="0" fontId="4" fillId="0" borderId="40" xfId="0" applyFont="1" applyFill="1" applyBorder="1" applyAlignment="1">
      <alignment horizontal="left" vertical="center"/>
    </xf>
    <xf numFmtId="0" fontId="4" fillId="0" borderId="5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54" xfId="0" applyFont="1" applyFill="1" applyBorder="1" applyAlignment="1">
      <alignment vertical="center" shrinkToFit="1"/>
    </xf>
    <xf numFmtId="0" fontId="4" fillId="0" borderId="14" xfId="0" applyFont="1" applyFill="1" applyBorder="1" applyAlignment="1">
      <alignment horizontal="right" vertical="center" shrinkToFit="1"/>
    </xf>
    <xf numFmtId="0" fontId="4" fillId="0" borderId="3" xfId="0" applyFont="1" applyFill="1" applyBorder="1" applyAlignment="1">
      <alignment horizontal="right" vertical="center" shrinkToFit="1"/>
    </xf>
    <xf numFmtId="0" fontId="4" fillId="0" borderId="30" xfId="0" applyFont="1" applyFill="1" applyBorder="1" applyAlignment="1">
      <alignment horizontal="right" vertical="center" shrinkToFit="1"/>
    </xf>
    <xf numFmtId="0" fontId="4" fillId="0" borderId="25" xfId="0" applyFont="1" applyFill="1" applyBorder="1" applyAlignment="1">
      <alignment horizontal="right" vertical="center" shrinkToFit="1"/>
    </xf>
    <xf numFmtId="0" fontId="4" fillId="0" borderId="35" xfId="0" applyFont="1" applyFill="1" applyBorder="1" applyAlignment="1">
      <alignment horizontal="right" vertical="center" shrinkToFit="1"/>
    </xf>
    <xf numFmtId="0" fontId="4" fillId="0" borderId="55" xfId="0" applyFont="1" applyFill="1" applyBorder="1" applyAlignment="1">
      <alignment horizontal="right" vertical="center" shrinkToFit="1"/>
    </xf>
    <xf numFmtId="0" fontId="4" fillId="0" borderId="12" xfId="0" applyFont="1" applyFill="1" applyBorder="1" applyAlignment="1">
      <alignment horizontal="right" vertical="center" shrinkToFit="1"/>
    </xf>
    <xf numFmtId="0" fontId="4" fillId="0" borderId="1" xfId="0" applyFont="1" applyFill="1" applyBorder="1" applyAlignment="1">
      <alignment horizontal="right" vertical="center" shrinkToFit="1"/>
    </xf>
    <xf numFmtId="0" fontId="4" fillId="0" borderId="28" xfId="0" applyFont="1" applyFill="1" applyBorder="1" applyAlignment="1">
      <alignment horizontal="right" vertical="center" shrinkToFit="1"/>
    </xf>
    <xf numFmtId="0" fontId="4" fillId="0" borderId="23" xfId="0" applyFont="1" applyFill="1" applyBorder="1" applyAlignment="1">
      <alignment horizontal="right" vertical="center" shrinkToFit="1"/>
    </xf>
    <xf numFmtId="0" fontId="4" fillId="0" borderId="33" xfId="0" applyFont="1" applyFill="1" applyBorder="1" applyAlignment="1">
      <alignment horizontal="right" vertical="center" shrinkToFit="1"/>
    </xf>
    <xf numFmtId="0" fontId="4" fillId="0" borderId="43" xfId="0" applyFont="1" applyFill="1" applyBorder="1" applyAlignment="1">
      <alignment horizontal="right" vertical="center" shrinkToFit="1"/>
    </xf>
    <xf numFmtId="0" fontId="4" fillId="0" borderId="19" xfId="0" applyFont="1" applyFill="1" applyBorder="1" applyAlignment="1">
      <alignment horizontal="right" vertical="center" shrinkToFit="1"/>
    </xf>
    <xf numFmtId="0" fontId="4" fillId="0" borderId="20" xfId="0" applyFont="1" applyFill="1" applyBorder="1" applyAlignment="1">
      <alignment horizontal="right" vertical="center" shrinkToFit="1"/>
    </xf>
    <xf numFmtId="0" fontId="4" fillId="0" borderId="31" xfId="0" applyFont="1" applyFill="1" applyBorder="1" applyAlignment="1">
      <alignment horizontal="right" vertical="center" shrinkToFit="1"/>
    </xf>
    <xf numFmtId="0" fontId="4" fillId="0" borderId="26" xfId="0" applyFont="1" applyFill="1" applyBorder="1" applyAlignment="1">
      <alignment horizontal="right" vertical="center" shrinkToFit="1"/>
    </xf>
    <xf numFmtId="0" fontId="4" fillId="0" borderId="19" xfId="0" applyFont="1" applyFill="1" applyBorder="1" applyAlignment="1">
      <alignment vertical="center" shrinkToFit="1"/>
    </xf>
    <xf numFmtId="0" fontId="4" fillId="0" borderId="20" xfId="0" applyFont="1" applyFill="1" applyBorder="1" applyAlignment="1">
      <alignment vertical="center" shrinkToFit="1"/>
    </xf>
    <xf numFmtId="0" fontId="4" fillId="0" borderId="31" xfId="0" applyFont="1" applyFill="1" applyBorder="1" applyAlignment="1">
      <alignment vertical="center" shrinkToFit="1"/>
    </xf>
    <xf numFmtId="0" fontId="4" fillId="0" borderId="26" xfId="0" applyFont="1" applyFill="1" applyBorder="1" applyAlignment="1">
      <alignment vertical="center" shrinkToFit="1"/>
    </xf>
    <xf numFmtId="0" fontId="4" fillId="0" borderId="36" xfId="0" applyFont="1" applyFill="1" applyBorder="1" applyAlignment="1">
      <alignment vertical="center" shrinkToFit="1"/>
    </xf>
    <xf numFmtId="0" fontId="4" fillId="0" borderId="36" xfId="0" applyFont="1" applyFill="1" applyBorder="1" applyAlignment="1">
      <alignment horizontal="right" vertical="center" shrinkToFit="1"/>
    </xf>
    <xf numFmtId="0" fontId="4" fillId="0" borderId="51" xfId="0" applyFont="1" applyFill="1" applyBorder="1" applyAlignment="1">
      <alignment horizontal="right" vertical="center"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4" fillId="0" borderId="28" xfId="0" applyFont="1" applyFill="1" applyBorder="1" applyAlignment="1">
      <alignment vertical="center" shrinkToFit="1"/>
    </xf>
    <xf numFmtId="0" fontId="4" fillId="0" borderId="43" xfId="0" applyFont="1" applyFill="1" applyBorder="1" applyAlignment="1">
      <alignment vertical="center" shrinkToFit="1"/>
    </xf>
    <xf numFmtId="0" fontId="4" fillId="0" borderId="13" xfId="0" applyFont="1" applyFill="1" applyBorder="1" applyAlignment="1">
      <alignment vertical="center" shrinkToFit="1"/>
    </xf>
    <xf numFmtId="0" fontId="4" fillId="0" borderId="2" xfId="0" applyFont="1" applyFill="1" applyBorder="1" applyAlignment="1">
      <alignment vertical="center" shrinkToFit="1"/>
    </xf>
    <xf numFmtId="0" fontId="4" fillId="0" borderId="29" xfId="0" applyFont="1" applyFill="1" applyBorder="1" applyAlignment="1">
      <alignment vertical="center" shrinkToFit="1"/>
    </xf>
    <xf numFmtId="0" fontId="4" fillId="0" borderId="24" xfId="0" applyFont="1" applyFill="1" applyBorder="1" applyAlignment="1">
      <alignment vertical="center" shrinkToFit="1"/>
    </xf>
    <xf numFmtId="0" fontId="4" fillId="0" borderId="34" xfId="0" applyFont="1" applyFill="1" applyBorder="1" applyAlignment="1">
      <alignment vertical="center" shrinkToFit="1"/>
    </xf>
    <xf numFmtId="0" fontId="4" fillId="0" borderId="44" xfId="0" applyFont="1" applyFill="1" applyBorder="1" applyAlignment="1">
      <alignment vertical="center" shrinkToFit="1"/>
    </xf>
    <xf numFmtId="0" fontId="4" fillId="0" borderId="57" xfId="0" applyFont="1" applyFill="1" applyBorder="1" applyAlignment="1">
      <alignment horizontal="right" vertical="center" shrinkToFit="1"/>
    </xf>
    <xf numFmtId="0" fontId="4" fillId="0" borderId="58" xfId="0" applyFont="1" applyFill="1" applyBorder="1" applyAlignment="1">
      <alignment horizontal="right" vertical="center" shrinkToFit="1"/>
    </xf>
    <xf numFmtId="0" fontId="4" fillId="0" borderId="59" xfId="0" applyFont="1" applyFill="1" applyBorder="1" applyAlignment="1">
      <alignment vertical="center" shrinkToFit="1"/>
    </xf>
    <xf numFmtId="0" fontId="4" fillId="0" borderId="58" xfId="0" applyFont="1" applyFill="1" applyBorder="1" applyAlignment="1">
      <alignment vertical="center" shrinkToFit="1"/>
    </xf>
    <xf numFmtId="0" fontId="4" fillId="0" borderId="59" xfId="0" applyFont="1" applyFill="1" applyBorder="1" applyAlignment="1">
      <alignment horizontal="right" vertical="center" shrinkToFit="1"/>
    </xf>
    <xf numFmtId="0" fontId="4" fillId="0" borderId="60" xfId="0" applyFont="1" applyFill="1" applyBorder="1" applyAlignment="1">
      <alignment horizontal="right" vertical="center" shrinkToFit="1"/>
    </xf>
    <xf numFmtId="0" fontId="4" fillId="0" borderId="0" xfId="0" applyFont="1" applyAlignment="1">
      <alignment vertical="center" shrinkToFit="1"/>
    </xf>
    <xf numFmtId="0" fontId="2" fillId="0" borderId="1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0" xfId="0" applyFont="1" applyFill="1">
      <alignment vertical="center"/>
    </xf>
    <xf numFmtId="0" fontId="6" fillId="0" borderId="0" xfId="0" applyFont="1" applyFill="1">
      <alignment vertical="center"/>
    </xf>
    <xf numFmtId="0" fontId="8" fillId="0" borderId="0" xfId="0" applyFont="1" applyFill="1" applyAlignment="1">
      <alignment horizontal="left"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9" fillId="0" borderId="61" xfId="0" applyFont="1" applyFill="1" applyBorder="1" applyAlignment="1">
      <alignment horizontal="left" vertical="center" shrinkToFit="1"/>
    </xf>
    <xf numFmtId="0" fontId="6" fillId="0" borderId="54" xfId="0" applyFont="1" applyFill="1" applyBorder="1" applyAlignment="1">
      <alignment vertical="center" shrinkToFit="1"/>
    </xf>
    <xf numFmtId="0" fontId="6" fillId="0" borderId="17" xfId="0" applyFont="1" applyFill="1" applyBorder="1" applyAlignment="1">
      <alignment horizontal="left" vertical="center" shrinkToFit="1"/>
    </xf>
    <xf numFmtId="0" fontId="6" fillId="0" borderId="14" xfId="0" applyFont="1" applyFill="1" applyBorder="1" applyAlignment="1">
      <alignment horizontal="right" vertical="center" shrinkToFit="1"/>
    </xf>
    <xf numFmtId="0" fontId="6" fillId="0" borderId="3" xfId="0" applyFont="1" applyFill="1" applyBorder="1" applyAlignment="1">
      <alignment horizontal="right" vertical="center" shrinkToFit="1"/>
    </xf>
    <xf numFmtId="0" fontId="6" fillId="0" borderId="30" xfId="0" applyFont="1" applyFill="1" applyBorder="1" applyAlignment="1">
      <alignment horizontal="right" vertical="center" shrinkToFit="1"/>
    </xf>
    <xf numFmtId="0" fontId="6" fillId="0" borderId="25" xfId="0" applyFont="1" applyFill="1" applyBorder="1" applyAlignment="1">
      <alignment horizontal="right" vertical="center" shrinkToFit="1"/>
    </xf>
    <xf numFmtId="0" fontId="6" fillId="0" borderId="55" xfId="0" applyFont="1" applyFill="1" applyBorder="1" applyAlignment="1">
      <alignment horizontal="right" vertical="center" shrinkToFit="1"/>
    </xf>
    <xf numFmtId="0" fontId="6" fillId="0" borderId="16" xfId="0" applyFont="1" applyFill="1" applyBorder="1" applyAlignment="1">
      <alignment horizontal="left" vertical="center" shrinkToFit="1"/>
    </xf>
    <xf numFmtId="0" fontId="6" fillId="0" borderId="12" xfId="0" applyFont="1" applyFill="1" applyBorder="1" applyAlignment="1">
      <alignment horizontal="right" vertical="center" shrinkToFit="1"/>
    </xf>
    <xf numFmtId="0" fontId="6" fillId="0" borderId="1" xfId="0" applyFont="1" applyFill="1" applyBorder="1" applyAlignment="1">
      <alignment horizontal="right" vertical="center" shrinkToFit="1"/>
    </xf>
    <xf numFmtId="0" fontId="6" fillId="0" borderId="28" xfId="0" applyFont="1" applyFill="1" applyBorder="1" applyAlignment="1">
      <alignment horizontal="right" vertical="center" shrinkToFit="1"/>
    </xf>
    <xf numFmtId="0" fontId="6" fillId="0" borderId="23" xfId="0" applyFont="1" applyFill="1" applyBorder="1" applyAlignment="1">
      <alignment horizontal="right" vertical="center" shrinkToFit="1"/>
    </xf>
    <xf numFmtId="0" fontId="6" fillId="0" borderId="43" xfId="0" applyFont="1" applyFill="1" applyBorder="1" applyAlignment="1">
      <alignment horizontal="right" vertical="center" shrinkToFit="1"/>
    </xf>
    <xf numFmtId="0" fontId="6" fillId="0" borderId="19" xfId="0" applyFont="1" applyFill="1" applyBorder="1" applyAlignment="1">
      <alignment horizontal="right" vertical="center" shrinkToFit="1"/>
    </xf>
    <xf numFmtId="0" fontId="6" fillId="0" borderId="24" xfId="0" applyFont="1" applyFill="1" applyBorder="1" applyAlignment="1">
      <alignment horizontal="right" vertical="center" shrinkToFit="1"/>
    </xf>
    <xf numFmtId="0" fontId="6" fillId="0" borderId="6" xfId="0" applyFont="1" applyFill="1" applyBorder="1" applyAlignment="1">
      <alignment horizontal="right" vertical="center" shrinkToFit="1"/>
    </xf>
    <xf numFmtId="0" fontId="6" fillId="0" borderId="20" xfId="0" applyFont="1" applyFill="1" applyBorder="1" applyAlignment="1">
      <alignment horizontal="right" vertical="center" shrinkToFit="1"/>
    </xf>
    <xf numFmtId="0" fontId="6" fillId="0" borderId="31" xfId="0" applyFont="1" applyFill="1" applyBorder="1" applyAlignment="1">
      <alignment horizontal="right" vertical="center" shrinkToFit="1"/>
    </xf>
    <xf numFmtId="0" fontId="6" fillId="0" borderId="26" xfId="0" applyFont="1" applyFill="1" applyBorder="1" applyAlignment="1">
      <alignment horizontal="right" vertical="center" shrinkToFit="1"/>
    </xf>
    <xf numFmtId="0" fontId="6" fillId="0" borderId="51" xfId="0" applyFont="1" applyFill="1" applyBorder="1" applyAlignment="1">
      <alignment horizontal="right" vertical="center" shrinkToFit="1"/>
    </xf>
    <xf numFmtId="0" fontId="6" fillId="0" borderId="62" xfId="0" applyFont="1" applyFill="1" applyBorder="1" applyAlignment="1">
      <alignment horizontal="right"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right" vertical="center" shrinkToFit="1"/>
    </xf>
    <xf numFmtId="0" fontId="6" fillId="0" borderId="21" xfId="0" applyFont="1" applyFill="1" applyBorder="1" applyAlignment="1">
      <alignment horizontal="right" vertical="center" shrinkToFit="1"/>
    </xf>
    <xf numFmtId="0" fontId="6" fillId="0" borderId="63" xfId="0" applyFont="1" applyFill="1" applyBorder="1" applyAlignment="1">
      <alignment horizontal="right" vertical="center" shrinkToFit="1"/>
    </xf>
    <xf numFmtId="0" fontId="7" fillId="0" borderId="0" xfId="0" applyFont="1" applyFill="1">
      <alignment vertical="center"/>
    </xf>
    <xf numFmtId="0" fontId="6" fillId="0" borderId="18"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0" xfId="0" applyFont="1" applyFill="1" applyAlignment="1">
      <alignment horizontal="right" vertical="center"/>
    </xf>
    <xf numFmtId="0" fontId="10" fillId="0" borderId="0" xfId="2" applyNumberFormat="1" applyFont="1" applyFill="1"/>
    <xf numFmtId="0" fontId="6" fillId="0" borderId="0" xfId="2" applyNumberFormat="1" applyFont="1" applyFill="1"/>
    <xf numFmtId="0" fontId="6" fillId="2" borderId="65" xfId="2" applyNumberFormat="1" applyFont="1" applyFill="1" applyBorder="1" applyAlignment="1">
      <alignment wrapText="1"/>
    </xf>
    <xf numFmtId="0" fontId="6" fillId="2" borderId="66" xfId="2" applyNumberFormat="1" applyFont="1" applyFill="1" applyBorder="1" applyAlignment="1">
      <alignment horizontal="center" vertical="top" wrapText="1"/>
    </xf>
    <xf numFmtId="0" fontId="6" fillId="2" borderId="67" xfId="2" applyNumberFormat="1" applyFont="1" applyFill="1" applyBorder="1" applyAlignment="1">
      <alignment horizontal="center" vertical="top" wrapText="1"/>
    </xf>
    <xf numFmtId="0" fontId="4" fillId="2" borderId="67" xfId="2" applyNumberFormat="1" applyFont="1" applyFill="1" applyBorder="1" applyAlignment="1">
      <alignment horizontal="center" vertical="top" wrapText="1"/>
    </xf>
    <xf numFmtId="10" fontId="6" fillId="2" borderId="68" xfId="2" applyNumberFormat="1" applyFont="1" applyFill="1" applyBorder="1" applyAlignment="1">
      <alignment horizontal="center" vertical="center" wrapText="1"/>
    </xf>
    <xf numFmtId="0" fontId="4" fillId="0" borderId="71" xfId="2" applyNumberFormat="1" applyFont="1" applyFill="1" applyBorder="1" applyAlignment="1">
      <alignment vertical="center"/>
    </xf>
    <xf numFmtId="176" fontId="6" fillId="0" borderId="73" xfId="2" applyNumberFormat="1" applyFont="1" applyFill="1" applyBorder="1" applyAlignment="1">
      <alignment vertical="center"/>
    </xf>
    <xf numFmtId="10" fontId="6" fillId="0" borderId="74" xfId="2" applyNumberFormat="1" applyFont="1" applyFill="1" applyBorder="1" applyAlignment="1">
      <alignment horizontal="right" vertical="center"/>
    </xf>
    <xf numFmtId="10" fontId="6" fillId="0" borderId="75" xfId="2" applyNumberFormat="1" applyFont="1" applyFill="1" applyBorder="1" applyAlignment="1">
      <alignment vertical="center"/>
    </xf>
    <xf numFmtId="0" fontId="4" fillId="0" borderId="77" xfId="2" applyNumberFormat="1" applyFont="1" applyFill="1" applyBorder="1" applyAlignment="1">
      <alignment vertical="center"/>
    </xf>
    <xf numFmtId="176" fontId="6" fillId="0" borderId="79" xfId="2" applyNumberFormat="1" applyFont="1" applyFill="1" applyBorder="1" applyAlignment="1">
      <alignment vertical="center"/>
    </xf>
    <xf numFmtId="10" fontId="6" fillId="0" borderId="80" xfId="2" applyNumberFormat="1" applyFont="1" applyFill="1" applyBorder="1" applyAlignment="1">
      <alignment horizontal="right" vertical="center"/>
    </xf>
    <xf numFmtId="10" fontId="6" fillId="0" borderId="81" xfId="2" applyNumberFormat="1" applyFont="1" applyFill="1" applyBorder="1" applyAlignment="1">
      <alignment vertical="center"/>
    </xf>
    <xf numFmtId="0" fontId="6" fillId="3" borderId="77" xfId="2" applyNumberFormat="1" applyFont="1" applyFill="1" applyBorder="1" applyAlignment="1">
      <alignment vertical="center"/>
    </xf>
    <xf numFmtId="10" fontId="6" fillId="3" borderId="80" xfId="2" applyNumberFormat="1" applyFont="1" applyFill="1" applyBorder="1" applyAlignment="1">
      <alignment horizontal="right" vertical="center"/>
    </xf>
    <xf numFmtId="10" fontId="6" fillId="3" borderId="81" xfId="2" applyNumberFormat="1" applyFont="1" applyFill="1" applyBorder="1" applyAlignment="1">
      <alignment vertical="center"/>
    </xf>
    <xf numFmtId="176" fontId="6" fillId="3" borderId="83" xfId="2" applyNumberFormat="1" applyFont="1" applyFill="1" applyBorder="1" applyAlignment="1">
      <alignment horizontal="right" vertical="center"/>
    </xf>
    <xf numFmtId="176" fontId="6" fillId="3" borderId="84" xfId="2" applyNumberFormat="1" applyFont="1" applyFill="1" applyBorder="1" applyAlignment="1">
      <alignment horizontal="right" vertical="center"/>
    </xf>
    <xf numFmtId="10" fontId="6" fillId="3" borderId="85" xfId="2" applyNumberFormat="1" applyFont="1" applyFill="1" applyBorder="1" applyAlignment="1">
      <alignment horizontal="right" vertical="center"/>
    </xf>
    <xf numFmtId="10" fontId="6" fillId="3" borderId="86" xfId="2" applyNumberFormat="1" applyFont="1" applyFill="1" applyBorder="1" applyAlignment="1">
      <alignment horizontal="right" vertical="center"/>
    </xf>
    <xf numFmtId="0" fontId="6" fillId="3" borderId="88" xfId="2" applyNumberFormat="1" applyFont="1" applyFill="1" applyBorder="1" applyAlignment="1">
      <alignment vertical="center"/>
    </xf>
    <xf numFmtId="0" fontId="6" fillId="3" borderId="94" xfId="2" applyNumberFormat="1" applyFont="1" applyFill="1" applyBorder="1" applyAlignment="1">
      <alignment vertical="center"/>
    </xf>
    <xf numFmtId="10" fontId="6" fillId="3" borderId="100" xfId="2" applyNumberFormat="1" applyFont="1" applyFill="1" applyBorder="1" applyAlignment="1">
      <alignment horizontal="right" vertical="center"/>
    </xf>
    <xf numFmtId="10" fontId="6" fillId="3" borderId="101" xfId="2" applyNumberFormat="1" applyFont="1" applyFill="1" applyBorder="1" applyAlignment="1">
      <alignment horizontal="right" vertical="center"/>
    </xf>
    <xf numFmtId="0" fontId="6" fillId="3" borderId="102" xfId="2" applyNumberFormat="1" applyFont="1" applyFill="1" applyBorder="1" applyAlignment="1">
      <alignment vertical="center"/>
    </xf>
    <xf numFmtId="0" fontId="6" fillId="3" borderId="105" xfId="2" applyNumberFormat="1" applyFont="1" applyFill="1" applyBorder="1" applyAlignment="1">
      <alignment horizontal="left" vertical="center"/>
    </xf>
    <xf numFmtId="176" fontId="6" fillId="3" borderId="103" xfId="2" applyNumberFormat="1" applyFont="1" applyFill="1" applyBorder="1" applyAlignment="1">
      <alignment horizontal="right" vertical="center"/>
    </xf>
    <xf numFmtId="10" fontId="6" fillId="3" borderId="0" xfId="2" applyNumberFormat="1" applyFont="1" applyFill="1" applyBorder="1" applyAlignment="1">
      <alignment horizontal="right" vertical="center"/>
    </xf>
    <xf numFmtId="10" fontId="6" fillId="3" borderId="107" xfId="2" applyNumberFormat="1" applyFont="1" applyFill="1" applyBorder="1" applyAlignment="1">
      <alignment horizontal="right" vertical="center"/>
    </xf>
    <xf numFmtId="0" fontId="6" fillId="3" borderId="109" xfId="2" applyNumberFormat="1" applyFont="1" applyFill="1" applyBorder="1" applyAlignment="1">
      <alignment horizontal="left" vertical="center"/>
    </xf>
    <xf numFmtId="176" fontId="6" fillId="4" borderId="111" xfId="2" applyNumberFormat="1" applyFont="1" applyFill="1" applyBorder="1" applyAlignment="1">
      <alignment horizontal="right" vertical="center"/>
    </xf>
    <xf numFmtId="10" fontId="6" fillId="4" borderId="112" xfId="2" applyNumberFormat="1" applyFont="1" applyFill="1" applyBorder="1" applyAlignment="1">
      <alignment horizontal="right" vertical="center"/>
    </xf>
    <xf numFmtId="10" fontId="6" fillId="4" borderId="113" xfId="2" applyNumberFormat="1" applyFont="1" applyFill="1" applyBorder="1" applyAlignment="1">
      <alignment horizontal="right" vertical="center"/>
    </xf>
    <xf numFmtId="0" fontId="4" fillId="3" borderId="115" xfId="2" applyNumberFormat="1" applyFont="1" applyFill="1" applyBorder="1" applyAlignment="1">
      <alignment horizontal="center" vertical="center"/>
    </xf>
    <xf numFmtId="0" fontId="6" fillId="0" borderId="0" xfId="2" applyNumberFormat="1" applyFont="1" applyFill="1" applyBorder="1" applyAlignment="1">
      <alignment vertical="center"/>
    </xf>
    <xf numFmtId="0" fontId="10" fillId="0" borderId="0" xfId="2" applyNumberFormat="1" applyFont="1" applyFill="1" applyBorder="1" applyAlignment="1">
      <alignment horizontal="left" vertical="center"/>
    </xf>
    <xf numFmtId="0" fontId="14" fillId="0" borderId="0" xfId="2" applyNumberFormat="1" applyFont="1" applyFill="1" applyBorder="1" applyAlignment="1">
      <alignment horizontal="left" vertical="center"/>
    </xf>
    <xf numFmtId="176" fontId="6" fillId="0" borderId="72" xfId="2" applyNumberFormat="1" applyFont="1" applyFill="1" applyBorder="1" applyAlignment="1">
      <alignment vertical="center"/>
    </xf>
    <xf numFmtId="176" fontId="6" fillId="0" borderId="78" xfId="2" applyNumberFormat="1" applyFont="1" applyFill="1" applyBorder="1" applyAlignment="1">
      <alignment vertical="center"/>
    </xf>
    <xf numFmtId="176" fontId="4" fillId="0" borderId="78" xfId="2" applyNumberFormat="1" applyFont="1" applyFill="1" applyBorder="1" applyAlignment="1">
      <alignment vertical="center"/>
    </xf>
    <xf numFmtId="176" fontId="6" fillId="3" borderId="106" xfId="2" applyNumberFormat="1" applyFont="1" applyFill="1" applyBorder="1" applyAlignment="1">
      <alignment horizontal="right" vertical="center"/>
    </xf>
    <xf numFmtId="176" fontId="6" fillId="4" borderId="110" xfId="2" applyNumberFormat="1" applyFont="1" applyFill="1" applyBorder="1" applyAlignment="1">
      <alignment horizontal="right" vertical="center"/>
    </xf>
    <xf numFmtId="176" fontId="6" fillId="0" borderId="83" xfId="2" applyNumberFormat="1" applyFont="1" applyFill="1" applyBorder="1" applyAlignment="1">
      <alignment vertical="center"/>
    </xf>
    <xf numFmtId="0" fontId="15" fillId="0" borderId="0" xfId="3" applyNumberFormat="1" applyAlignment="1" applyProtection="1"/>
    <xf numFmtId="0" fontId="6" fillId="0" borderId="0" xfId="2"/>
    <xf numFmtId="10" fontId="15" fillId="0" borderId="0" xfId="3" applyNumberFormat="1" applyAlignment="1" applyProtection="1">
      <alignment horizontal="right"/>
    </xf>
    <xf numFmtId="10" fontId="6" fillId="2" borderId="69" xfId="3" applyNumberFormat="1" applyFont="1" applyFill="1" applyBorder="1" applyAlignment="1" applyProtection="1">
      <alignment horizontal="center" vertical="center" wrapText="1"/>
    </xf>
    <xf numFmtId="0" fontId="15" fillId="0" borderId="0" xfId="3" applyNumberFormat="1" applyAlignment="1" applyProtection="1">
      <alignment wrapText="1"/>
    </xf>
    <xf numFmtId="0" fontId="15" fillId="0" borderId="0" xfId="3" applyNumberFormat="1" applyAlignment="1" applyProtection="1">
      <alignment vertical="center"/>
    </xf>
    <xf numFmtId="176" fontId="4" fillId="4" borderId="89" xfId="2" applyNumberFormat="1" applyFont="1" applyFill="1" applyBorder="1" applyAlignment="1">
      <alignment vertical="center"/>
    </xf>
    <xf numFmtId="176" fontId="4" fillId="4" borderId="90" xfId="2" applyNumberFormat="1" applyFont="1" applyFill="1" applyBorder="1" applyAlignment="1">
      <alignment vertical="center"/>
    </xf>
    <xf numFmtId="176" fontId="6" fillId="4" borderId="90" xfId="2" applyNumberFormat="1" applyFont="1" applyFill="1" applyBorder="1" applyAlignment="1">
      <alignment vertical="center"/>
    </xf>
    <xf numFmtId="10" fontId="4" fillId="4" borderId="91" xfId="2" applyNumberFormat="1" applyFont="1" applyFill="1" applyBorder="1" applyAlignment="1">
      <alignment horizontal="right" vertical="center"/>
    </xf>
    <xf numFmtId="10" fontId="4" fillId="4" borderId="92" xfId="2" applyNumberFormat="1" applyFont="1" applyFill="1" applyBorder="1" applyAlignment="1">
      <alignment horizontal="right" vertical="center"/>
    </xf>
    <xf numFmtId="176" fontId="4" fillId="0" borderId="95" xfId="2" applyNumberFormat="1" applyFont="1" applyFill="1" applyBorder="1" applyAlignment="1">
      <alignment vertical="center"/>
    </xf>
    <xf numFmtId="176" fontId="4" fillId="3" borderId="96" xfId="2" applyNumberFormat="1" applyFont="1" applyFill="1" applyBorder="1" applyAlignment="1">
      <alignment vertical="center"/>
    </xf>
    <xf numFmtId="176" fontId="4" fillId="0" borderId="96" xfId="2" applyNumberFormat="1" applyFont="1" applyFill="1" applyBorder="1" applyAlignment="1">
      <alignment vertical="center"/>
    </xf>
    <xf numFmtId="10" fontId="4" fillId="3" borderId="97" xfId="2" applyNumberFormat="1" applyFont="1" applyFill="1" applyBorder="1" applyAlignment="1">
      <alignment horizontal="right" vertical="center"/>
    </xf>
    <xf numFmtId="10" fontId="4" fillId="3" borderId="98" xfId="2" applyNumberFormat="1" applyFont="1" applyFill="1" applyBorder="1" applyAlignment="1">
      <alignment vertical="center"/>
    </xf>
    <xf numFmtId="176" fontId="4" fillId="0" borderId="79" xfId="2" applyNumberFormat="1" applyFont="1" applyFill="1" applyBorder="1" applyAlignment="1">
      <alignment vertical="center"/>
    </xf>
    <xf numFmtId="10" fontId="4" fillId="3" borderId="80" xfId="2" applyNumberFormat="1" applyFont="1" applyFill="1" applyBorder="1" applyAlignment="1">
      <alignment horizontal="right" vertical="center"/>
    </xf>
    <xf numFmtId="10" fontId="4" fillId="3" borderId="81" xfId="2" applyNumberFormat="1" applyFont="1" applyFill="1" applyBorder="1" applyAlignment="1">
      <alignment vertical="center"/>
    </xf>
    <xf numFmtId="176" fontId="4" fillId="0" borderId="84" xfId="2" applyNumberFormat="1" applyFont="1" applyFill="1" applyBorder="1" applyAlignment="1">
      <alignment vertical="center"/>
    </xf>
    <xf numFmtId="176" fontId="4" fillId="4" borderId="103" xfId="2" applyNumberFormat="1" applyFont="1" applyFill="1" applyBorder="1" applyAlignment="1">
      <alignment vertical="center"/>
    </xf>
    <xf numFmtId="176" fontId="6" fillId="4" borderId="116" xfId="2" applyNumberFormat="1" applyFont="1" applyFill="1" applyBorder="1" applyAlignment="1">
      <alignment vertical="center"/>
    </xf>
    <xf numFmtId="176" fontId="4" fillId="4" borderId="117" xfId="2" applyNumberFormat="1" applyFont="1" applyFill="1" applyBorder="1" applyAlignment="1">
      <alignment vertical="center"/>
    </xf>
    <xf numFmtId="176" fontId="6" fillId="4" borderId="117" xfId="2" applyNumberFormat="1" applyFont="1" applyFill="1" applyBorder="1" applyAlignment="1">
      <alignment vertical="center"/>
    </xf>
    <xf numFmtId="10" fontId="6" fillId="4" borderId="118" xfId="2" applyNumberFormat="1" applyFont="1" applyFill="1" applyBorder="1" applyAlignment="1">
      <alignment horizontal="right" vertical="center" wrapText="1"/>
    </xf>
    <xf numFmtId="10" fontId="6" fillId="4" borderId="119" xfId="2" applyNumberFormat="1" applyFont="1" applyFill="1" applyBorder="1" applyAlignment="1">
      <alignment horizontal="right" vertical="center"/>
    </xf>
    <xf numFmtId="0" fontId="4" fillId="0" borderId="0" xfId="2" applyNumberFormat="1" applyFont="1" applyFill="1" applyBorder="1" applyAlignment="1">
      <alignment vertical="center"/>
    </xf>
    <xf numFmtId="176" fontId="4" fillId="0" borderId="0" xfId="2" applyNumberFormat="1" applyFont="1" applyFill="1" applyBorder="1" applyAlignment="1">
      <alignment vertical="center"/>
    </xf>
    <xf numFmtId="10" fontId="4" fillId="0" borderId="0" xfId="2" applyNumberFormat="1" applyFont="1" applyAlignment="1">
      <alignment horizontal="right" vertical="center" shrinkToFit="1"/>
    </xf>
    <xf numFmtId="10" fontId="4" fillId="0" borderId="0" xfId="2" applyNumberFormat="1" applyFont="1" applyAlignment="1">
      <alignment vertical="center"/>
    </xf>
    <xf numFmtId="10" fontId="15" fillId="0" borderId="0" xfId="3" applyNumberFormat="1" applyAlignment="1" applyProtection="1"/>
    <xf numFmtId="0" fontId="4" fillId="0" borderId="0" xfId="3" applyNumberFormat="1" applyFont="1" applyAlignment="1" applyProtection="1">
      <alignment vertical="center"/>
    </xf>
    <xf numFmtId="10" fontId="4" fillId="0" borderId="0" xfId="3" applyNumberFormat="1" applyFont="1" applyAlignment="1" applyProtection="1">
      <alignment horizontal="right" vertical="center"/>
    </xf>
    <xf numFmtId="10" fontId="4" fillId="0" borderId="0" xfId="3" applyNumberFormat="1" applyFont="1" applyAlignment="1" applyProtection="1">
      <alignment vertical="center"/>
    </xf>
    <xf numFmtId="0" fontId="4" fillId="3" borderId="77" xfId="2" applyNumberFormat="1" applyFont="1" applyFill="1" applyBorder="1" applyAlignment="1">
      <alignment vertical="center"/>
    </xf>
    <xf numFmtId="0" fontId="4" fillId="3" borderId="82" xfId="2" applyNumberFormat="1" applyFont="1" applyFill="1" applyBorder="1" applyAlignment="1">
      <alignment vertical="center"/>
    </xf>
    <xf numFmtId="0" fontId="4" fillId="3" borderId="99" xfId="2" applyNumberFormat="1" applyFont="1" applyFill="1" applyBorder="1" applyAlignment="1">
      <alignment vertical="center"/>
    </xf>
    <xf numFmtId="0" fontId="6" fillId="0" borderId="0" xfId="4" applyNumberFormat="1" applyFont="1" applyAlignment="1"/>
    <xf numFmtId="10" fontId="4" fillId="0" borderId="0" xfId="3" applyNumberFormat="1" applyFont="1" applyAlignment="1" applyProtection="1">
      <alignment horizontal="right"/>
    </xf>
    <xf numFmtId="0" fontId="16" fillId="0" borderId="0" xfId="3" applyNumberFormat="1" applyFont="1" applyAlignment="1" applyProtection="1"/>
    <xf numFmtId="0" fontId="16" fillId="2" borderId="64" xfId="3" applyNumberFormat="1" applyFont="1" applyFill="1" applyBorder="1" applyAlignment="1" applyProtection="1">
      <alignment wrapText="1"/>
    </xf>
    <xf numFmtId="0" fontId="16" fillId="3" borderId="114" xfId="3" applyNumberFormat="1" applyFont="1" applyFill="1" applyBorder="1" applyAlignment="1" applyProtection="1">
      <alignment horizontal="center" vertical="center" textRotation="255"/>
    </xf>
    <xf numFmtId="0" fontId="16" fillId="0" borderId="0" xfId="3" applyNumberFormat="1" applyFont="1" applyAlignment="1" applyProtection="1">
      <alignment vertical="center"/>
    </xf>
    <xf numFmtId="0" fontId="18" fillId="0" borderId="0" xfId="2" applyFont="1" applyAlignment="1">
      <alignment vertical="center"/>
    </xf>
    <xf numFmtId="0" fontId="10" fillId="0" borderId="0" xfId="1">
      <alignment vertical="center"/>
    </xf>
    <xf numFmtId="0" fontId="6" fillId="0" borderId="120" xfId="2" applyBorder="1"/>
    <xf numFmtId="177" fontId="6" fillId="0" borderId="120" xfId="2" applyNumberFormat="1" applyBorder="1"/>
    <xf numFmtId="0" fontId="6" fillId="0" borderId="120" xfId="2" applyNumberFormat="1" applyBorder="1"/>
    <xf numFmtId="38" fontId="6" fillId="0" borderId="120" xfId="5" applyFont="1" applyBorder="1" applyAlignment="1"/>
    <xf numFmtId="3" fontId="6" fillId="0" borderId="120" xfId="2" applyNumberFormat="1" applyBorder="1"/>
    <xf numFmtId="0" fontId="6" fillId="0" borderId="0" xfId="2" applyAlignment="1">
      <alignment vertical="center"/>
    </xf>
    <xf numFmtId="177" fontId="6" fillId="0" borderId="0" xfId="2" applyNumberFormat="1"/>
    <xf numFmtId="0" fontId="19" fillId="0" borderId="0" xfId="2" applyFont="1" applyAlignment="1">
      <alignment horizontal="left" readingOrder="1"/>
    </xf>
    <xf numFmtId="0" fontId="6" fillId="0" borderId="120" xfId="2" applyFont="1" applyBorder="1"/>
    <xf numFmtId="0" fontId="4" fillId="0" borderId="120" xfId="1" applyFont="1" applyBorder="1" applyAlignment="1"/>
    <xf numFmtId="177" fontId="6" fillId="0" borderId="120" xfId="2" applyNumberFormat="1" applyFont="1" applyBorder="1"/>
    <xf numFmtId="38" fontId="6" fillId="0" borderId="120" xfId="2" applyNumberFormat="1" applyFont="1" applyBorder="1"/>
    <xf numFmtId="0" fontId="6" fillId="0" borderId="120" xfId="2" applyNumberFormat="1" applyFont="1" applyBorder="1" applyAlignment="1">
      <alignment horizontal="right"/>
    </xf>
    <xf numFmtId="0" fontId="6" fillId="0" borderId="120" xfId="2" applyFont="1" applyBorder="1" applyAlignment="1">
      <alignment horizontal="center"/>
    </xf>
    <xf numFmtId="0" fontId="6" fillId="0" borderId="120" xfId="2" applyFont="1" applyBorder="1" applyAlignment="1">
      <alignment horizontal="left"/>
    </xf>
    <xf numFmtId="0" fontId="6" fillId="0" borderId="121" xfId="2" applyFont="1" applyBorder="1" applyAlignment="1">
      <alignment horizontal="left"/>
    </xf>
    <xf numFmtId="0" fontId="6" fillId="0" borderId="120" xfId="2" applyFont="1" applyBorder="1" applyAlignment="1">
      <alignment shrinkToFit="1"/>
    </xf>
    <xf numFmtId="0" fontId="6" fillId="0" borderId="120" xfId="2" applyFont="1" applyBorder="1" applyAlignment="1"/>
    <xf numFmtId="178" fontId="20" fillId="0" borderId="120" xfId="6" applyNumberFormat="1" applyFont="1" applyFill="1" applyBorder="1" applyAlignment="1">
      <alignment horizontal="left" shrinkToFit="1"/>
    </xf>
    <xf numFmtId="0" fontId="20" fillId="0" borderId="120" xfId="6" applyNumberFormat="1" applyFont="1" applyFill="1" applyBorder="1" applyAlignment="1">
      <alignment horizontal="right" shrinkToFit="1"/>
    </xf>
    <xf numFmtId="177" fontId="6" fillId="0" borderId="120" xfId="2" applyNumberFormat="1" applyFont="1" applyBorder="1" applyAlignment="1"/>
    <xf numFmtId="0" fontId="6" fillId="0" borderId="122" xfId="2" applyFont="1" applyBorder="1" applyAlignment="1"/>
    <xf numFmtId="0" fontId="14" fillId="0" borderId="122" xfId="2" applyFont="1" applyBorder="1" applyAlignment="1"/>
    <xf numFmtId="0" fontId="6" fillId="0" borderId="120" xfId="2" applyBorder="1" applyAlignment="1">
      <alignment horizontal="center"/>
    </xf>
    <xf numFmtId="0" fontId="6" fillId="0" borderId="4" xfId="0" applyFont="1" applyFill="1" applyBorder="1" applyAlignment="1">
      <alignment horizontal="center" vertical="center" shrinkToFit="1"/>
    </xf>
    <xf numFmtId="0" fontId="6" fillId="0" borderId="13" xfId="0" applyFont="1" applyFill="1" applyBorder="1" applyAlignment="1">
      <alignment horizontal="right" vertical="center" shrinkToFit="1"/>
    </xf>
    <xf numFmtId="0" fontId="10" fillId="0" borderId="0" xfId="1" applyFont="1" applyAlignment="1"/>
    <xf numFmtId="178" fontId="10" fillId="0" borderId="0" xfId="1" applyNumberFormat="1" applyFont="1" applyAlignment="1">
      <alignment horizontal="right"/>
    </xf>
    <xf numFmtId="0" fontId="10" fillId="0" borderId="0" xfId="1" applyAlignment="1"/>
    <xf numFmtId="178" fontId="10" fillId="0" borderId="0" xfId="1" applyNumberFormat="1" applyAlignment="1">
      <alignment horizontal="right"/>
    </xf>
    <xf numFmtId="0" fontId="10" fillId="0" borderId="120" xfId="1" applyFont="1" applyBorder="1" applyAlignment="1"/>
    <xf numFmtId="178" fontId="10" fillId="0" borderId="120" xfId="1" applyNumberFormat="1" applyFont="1" applyBorder="1" applyAlignment="1">
      <alignment horizontal="right"/>
    </xf>
    <xf numFmtId="0" fontId="10" fillId="0" borderId="120" xfId="1" applyFont="1" applyBorder="1" applyAlignment="1">
      <alignment horizontal="right"/>
    </xf>
    <xf numFmtId="0" fontId="10" fillId="0" borderId="0" xfId="1" applyBorder="1" applyAlignment="1"/>
    <xf numFmtId="178" fontId="10" fillId="0" borderId="120" xfId="1" applyNumberFormat="1" applyFont="1" applyBorder="1" applyAlignment="1">
      <alignment shrinkToFit="1"/>
    </xf>
    <xf numFmtId="178" fontId="10" fillId="0" borderId="120" xfId="7" applyNumberFormat="1" applyFont="1" applyBorder="1" applyAlignment="1"/>
    <xf numFmtId="178" fontId="14" fillId="0" borderId="120" xfId="7" applyNumberFormat="1" applyFont="1" applyBorder="1" applyAlignment="1"/>
    <xf numFmtId="178" fontId="14" fillId="0" borderId="120" xfId="7" applyNumberFormat="1" applyFont="1" applyBorder="1" applyAlignment="1">
      <alignment horizontal="right"/>
    </xf>
    <xf numFmtId="178" fontId="10" fillId="0" borderId="0" xfId="1" applyNumberFormat="1" applyFont="1" applyAlignment="1"/>
    <xf numFmtId="178" fontId="10" fillId="0" borderId="0" xfId="1" applyNumberFormat="1">
      <alignment vertical="center"/>
    </xf>
    <xf numFmtId="178" fontId="10" fillId="0" borderId="0" xfId="1" applyNumberFormat="1" applyAlignment="1">
      <alignment horizontal="right" vertical="center"/>
    </xf>
    <xf numFmtId="10" fontId="10" fillId="0" borderId="122" xfId="1" applyNumberFormat="1" applyFont="1" applyBorder="1" applyAlignment="1">
      <alignment horizontal="right"/>
    </xf>
    <xf numFmtId="0" fontId="21" fillId="0" borderId="0" xfId="1" applyFont="1" applyAlignment="1">
      <alignment vertical="center" wrapText="1"/>
    </xf>
    <xf numFmtId="0" fontId="23" fillId="0" borderId="0" xfId="1" applyFont="1" applyAlignment="1">
      <alignment vertical="center" wrapText="1"/>
    </xf>
    <xf numFmtId="0" fontId="23" fillId="0" borderId="0" xfId="1" applyFont="1" applyAlignment="1">
      <alignment vertical="center"/>
    </xf>
    <xf numFmtId="0" fontId="11" fillId="0" borderId="0" xfId="3" applyNumberFormat="1" applyFont="1" applyAlignment="1" applyProtection="1">
      <alignment horizontal="center" vertical="center" wrapText="1"/>
    </xf>
    <xf numFmtId="0" fontId="15" fillId="0" borderId="0" xfId="3" applyAlignment="1" applyProtection="1">
      <alignment horizontal="center" vertical="center" wrapText="1"/>
    </xf>
    <xf numFmtId="0" fontId="16" fillId="2" borderId="70" xfId="3" applyNumberFormat="1" applyFont="1" applyFill="1" applyBorder="1" applyAlignment="1" applyProtection="1">
      <alignment horizontal="center" vertical="center" textRotation="255"/>
    </xf>
    <xf numFmtId="0" fontId="16" fillId="2" borderId="76" xfId="3" applyNumberFormat="1" applyFont="1" applyFill="1" applyBorder="1" applyAlignment="1" applyProtection="1">
      <alignment horizontal="center" vertical="center" textRotation="255"/>
    </xf>
    <xf numFmtId="0" fontId="16" fillId="2" borderId="87" xfId="3" applyNumberFormat="1" applyFont="1" applyFill="1" applyBorder="1" applyAlignment="1" applyProtection="1">
      <alignment horizontal="center" vertical="center" textRotation="255"/>
    </xf>
    <xf numFmtId="0" fontId="16" fillId="2" borderId="93" xfId="3" applyNumberFormat="1" applyFont="1" applyFill="1" applyBorder="1" applyAlignment="1" applyProtection="1">
      <alignment horizontal="center" vertical="center" textRotation="255"/>
    </xf>
    <xf numFmtId="0" fontId="16" fillId="2" borderId="104" xfId="3" applyNumberFormat="1" applyFont="1" applyFill="1" applyBorder="1" applyAlignment="1" applyProtection="1">
      <alignment horizontal="center" vertical="center" textRotation="255" shrinkToFit="1"/>
    </xf>
    <xf numFmtId="0" fontId="16" fillId="0" borderId="108" xfId="3" applyFont="1" applyBorder="1" applyAlignment="1" applyProtection="1">
      <alignment horizontal="center" vertical="center" textRotation="255" shrinkToFit="1"/>
    </xf>
    <xf numFmtId="0" fontId="2" fillId="0" borderId="13"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2" fillId="0" borderId="15" xfId="0" applyFont="1" applyFill="1" applyBorder="1" applyAlignment="1">
      <alignment horizontal="left" vertical="center" wrapText="1" shrinkToFit="1"/>
    </xf>
    <xf numFmtId="0" fontId="2" fillId="0" borderId="4" xfId="0" applyFont="1" applyFill="1" applyBorder="1" applyAlignment="1">
      <alignment horizontal="left" vertical="center" shrinkToFit="1"/>
    </xf>
    <xf numFmtId="0" fontId="2" fillId="0" borderId="2"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16"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20"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6" xfId="0" applyFont="1" applyFill="1" applyBorder="1" applyAlignment="1">
      <alignment horizontal="left" vertical="center" wrapText="1" shrinkToFit="1"/>
    </xf>
    <xf numFmtId="0" fontId="2" fillId="0" borderId="1"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49" fontId="2" fillId="0" borderId="16" xfId="0" applyNumberFormat="1" applyFont="1" applyFill="1" applyBorder="1" applyAlignment="1">
      <alignment horizontal="left" vertical="center" wrapText="1" shrinkToFit="1"/>
    </xf>
    <xf numFmtId="49" fontId="2" fillId="0" borderId="16" xfId="0" applyNumberFormat="1" applyFont="1" applyFill="1" applyBorder="1" applyAlignment="1">
      <alignment horizontal="left"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left" vertical="center" shrinkToFit="1"/>
    </xf>
    <xf numFmtId="0" fontId="2" fillId="0" borderId="15"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4" fillId="0" borderId="47" xfId="0" applyFont="1" applyFill="1" applyBorder="1" applyAlignment="1">
      <alignment vertical="center" shrinkToFit="1"/>
    </xf>
    <xf numFmtId="0" fontId="4" fillId="0" borderId="45" xfId="0" applyFont="1" applyFill="1" applyBorder="1" applyAlignment="1">
      <alignment vertical="center" shrinkToFit="1"/>
    </xf>
    <xf numFmtId="0" fontId="4" fillId="0" borderId="48" xfId="0" applyFont="1" applyFill="1" applyBorder="1" applyAlignment="1">
      <alignment vertical="center" shrinkToFit="1"/>
    </xf>
    <xf numFmtId="0" fontId="4" fillId="0" borderId="46" xfId="0" applyFont="1" applyFill="1" applyBorder="1" applyAlignment="1">
      <alignment vertical="center" shrinkToFit="1"/>
    </xf>
    <xf numFmtId="0" fontId="4" fillId="0" borderId="49" xfId="0" applyFont="1" applyFill="1" applyBorder="1" applyAlignment="1">
      <alignment vertical="center" shrinkToFit="1"/>
    </xf>
    <xf numFmtId="0" fontId="4" fillId="0" borderId="1"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6" fillId="0" borderId="47" xfId="0" applyFont="1" applyFill="1" applyBorder="1" applyAlignment="1">
      <alignment vertical="center" shrinkToFit="1"/>
    </xf>
    <xf numFmtId="0" fontId="6" fillId="0" borderId="45" xfId="0" applyFont="1" applyFill="1" applyBorder="1" applyAlignment="1">
      <alignment vertical="center" shrinkToFit="1"/>
    </xf>
    <xf numFmtId="0" fontId="6" fillId="0" borderId="48" xfId="0" applyFont="1" applyFill="1" applyBorder="1" applyAlignment="1">
      <alignment vertical="center" shrinkToFit="1"/>
    </xf>
    <xf numFmtId="0" fontId="6" fillId="0" borderId="46" xfId="0" applyFont="1" applyFill="1" applyBorder="1" applyAlignment="1">
      <alignment vertical="center" shrinkToFit="1"/>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42" xfId="0" applyFont="1" applyFill="1" applyBorder="1" applyAlignment="1">
      <alignment horizontal="center" vertical="center" shrinkToFit="1"/>
    </xf>
    <xf numFmtId="0" fontId="6" fillId="0" borderId="43" xfId="0" applyFont="1" applyFill="1" applyBorder="1" applyAlignment="1">
      <alignment horizontal="center" vertical="center" shrinkToFit="1"/>
    </xf>
    <xf numFmtId="0" fontId="6" fillId="0" borderId="5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6" xfId="0" applyFont="1" applyFill="1" applyBorder="1" applyAlignment="1">
      <alignment horizontal="center" vertical="center" shrinkToFit="1"/>
    </xf>
  </cellXfs>
  <cellStyles count="8">
    <cellStyle name="桁区切り" xfId="5" builtinId="6"/>
    <cellStyle name="桁区切り 2" xfId="7"/>
    <cellStyle name="標準" xfId="0" builtinId="0"/>
    <cellStyle name="標準 2" xfId="1"/>
    <cellStyle name="標準 2 2" xfId="3"/>
    <cellStyle name="標準 4" xfId="2"/>
    <cellStyle name="標準 5" xfId="6"/>
    <cellStyle name="標準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ja-JP" altLang="en-US"/>
              <a:t>東京大学外国人留学生受入数の推移
（各年度５月１日現在）</a:t>
            </a:r>
            <a:endParaRPr lang="en-US" altLang="ja-JP"/>
          </a:p>
        </c:rich>
      </c:tx>
      <c:layout/>
      <c:overlay val="0"/>
      <c:spPr>
        <a:noFill/>
        <a:ln w="25400">
          <a:noFill/>
        </a:ln>
      </c:spPr>
    </c:title>
    <c:autoTitleDeleted val="0"/>
    <c:plotArea>
      <c:layout/>
      <c:lineChart>
        <c:grouping val="standard"/>
        <c:varyColors val="0"/>
        <c:ser>
          <c:idx val="0"/>
          <c:order val="0"/>
          <c:tx>
            <c:strRef>
              <c:f>'1.推移'!$A$30</c:f>
              <c:strCache>
                <c:ptCount val="1"/>
                <c:pt idx="0">
                  <c:v>留学生総数</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w="25400">
                <a:noFill/>
              </a:ln>
            </c:spPr>
            <c:txPr>
              <a:bodyPr rot="0" spcFirstLastPara="1" vertOverflow="ellipsis" vert="horz" wrap="square" lIns="38100" tIns="19050" rIns="38100" bIns="36000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'1.推移'!$B$29:$AA$29</c:f>
              <c:numCache>
                <c:formatCode>General</c:formatCode>
                <c:ptCount val="2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formatCode="#,##0_);[Red]\(#,##0\)">
                  <c:v>29</c:v>
                </c:pt>
                <c:pt idx="25">
                  <c:v>30</c:v>
                </c:pt>
              </c:numCache>
            </c:numRef>
          </c:cat>
          <c:val>
            <c:numRef>
              <c:f>'1.推移'!$B$30:$AA$30</c:f>
              <c:numCache>
                <c:formatCode>#,##0_);[Red]\(#,##0\)</c:formatCode>
                <c:ptCount val="26"/>
                <c:pt idx="0">
                  <c:v>1672</c:v>
                </c:pt>
                <c:pt idx="1">
                  <c:v>1756</c:v>
                </c:pt>
                <c:pt idx="2">
                  <c:v>1780</c:v>
                </c:pt>
                <c:pt idx="3">
                  <c:v>1877</c:v>
                </c:pt>
                <c:pt idx="4">
                  <c:v>1830</c:v>
                </c:pt>
                <c:pt idx="5">
                  <c:v>1823</c:v>
                </c:pt>
                <c:pt idx="6">
                  <c:v>1924</c:v>
                </c:pt>
                <c:pt idx="7">
                  <c:v>1996</c:v>
                </c:pt>
                <c:pt idx="8">
                  <c:v>2037</c:v>
                </c:pt>
                <c:pt idx="9">
                  <c:v>2050</c:v>
                </c:pt>
                <c:pt idx="10">
                  <c:v>2114</c:v>
                </c:pt>
                <c:pt idx="11">
                  <c:v>2103</c:v>
                </c:pt>
                <c:pt idx="12">
                  <c:v>2170</c:v>
                </c:pt>
                <c:pt idx="13">
                  <c:v>2269</c:v>
                </c:pt>
                <c:pt idx="14">
                  <c:v>2372</c:v>
                </c:pt>
                <c:pt idx="15">
                  <c:v>2444</c:v>
                </c:pt>
                <c:pt idx="16">
                  <c:v>2555</c:v>
                </c:pt>
                <c:pt idx="17">
                  <c:v>2872</c:v>
                </c:pt>
                <c:pt idx="18">
                  <c:v>2966</c:v>
                </c:pt>
                <c:pt idx="19">
                  <c:v>2936</c:v>
                </c:pt>
                <c:pt idx="20">
                  <c:v>2912</c:v>
                </c:pt>
                <c:pt idx="21">
                  <c:v>2873</c:v>
                </c:pt>
                <c:pt idx="22">
                  <c:v>3062</c:v>
                </c:pt>
                <c:pt idx="23">
                  <c:v>3328</c:v>
                </c:pt>
                <c:pt idx="24">
                  <c:v>3696</c:v>
                </c:pt>
                <c:pt idx="25">
                  <c:v>3938</c:v>
                </c:pt>
              </c:numCache>
            </c:numRef>
          </c:val>
          <c:smooth val="0"/>
          <c:extLst>
            <c:ext xmlns:c16="http://schemas.microsoft.com/office/drawing/2014/chart" uri="{C3380CC4-5D6E-409C-BE32-E72D297353CC}">
              <c16:uniqueId val="{00000000-B303-4D7C-987C-DDE9BD46B78A}"/>
            </c:ext>
          </c:extLst>
        </c:ser>
        <c:ser>
          <c:idx val="1"/>
          <c:order val="1"/>
          <c:tx>
            <c:strRef>
              <c:f>'1.推移'!$A$31</c:f>
              <c:strCache>
                <c:ptCount val="1"/>
                <c:pt idx="0">
                  <c:v>私費留学生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'1.推移'!$B$29:$AA$29</c:f>
              <c:numCache>
                <c:formatCode>General</c:formatCode>
                <c:ptCount val="2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formatCode="#,##0_);[Red]\(#,##0\)">
                  <c:v>29</c:v>
                </c:pt>
                <c:pt idx="25">
                  <c:v>30</c:v>
                </c:pt>
              </c:numCache>
            </c:numRef>
          </c:cat>
          <c:val>
            <c:numRef>
              <c:f>'1.推移'!$B$31:$AA$31</c:f>
              <c:numCache>
                <c:formatCode>#,##0_);[Red]\(#,##0\)</c:formatCode>
                <c:ptCount val="26"/>
                <c:pt idx="0">
                  <c:v>1142</c:v>
                </c:pt>
                <c:pt idx="1">
                  <c:v>1211</c:v>
                </c:pt>
                <c:pt idx="2">
                  <c:v>1215</c:v>
                </c:pt>
                <c:pt idx="3">
                  <c:v>1245</c:v>
                </c:pt>
                <c:pt idx="4">
                  <c:v>1186</c:v>
                </c:pt>
                <c:pt idx="5">
                  <c:v>1132</c:v>
                </c:pt>
                <c:pt idx="6">
                  <c:v>1182</c:v>
                </c:pt>
                <c:pt idx="7">
                  <c:v>1219</c:v>
                </c:pt>
                <c:pt idx="8">
                  <c:v>1239</c:v>
                </c:pt>
                <c:pt idx="9">
                  <c:v>1232</c:v>
                </c:pt>
                <c:pt idx="10">
                  <c:v>1242</c:v>
                </c:pt>
                <c:pt idx="11">
                  <c:v>1219</c:v>
                </c:pt>
                <c:pt idx="12">
                  <c:v>1288</c:v>
                </c:pt>
                <c:pt idx="13">
                  <c:v>1329</c:v>
                </c:pt>
                <c:pt idx="14">
                  <c:v>1396</c:v>
                </c:pt>
                <c:pt idx="15">
                  <c:v>1456</c:v>
                </c:pt>
                <c:pt idx="16">
                  <c:v>1529</c:v>
                </c:pt>
                <c:pt idx="17">
                  <c:v>1758</c:v>
                </c:pt>
                <c:pt idx="18">
                  <c:v>1878</c:v>
                </c:pt>
                <c:pt idx="19">
                  <c:v>1945</c:v>
                </c:pt>
                <c:pt idx="20">
                  <c:v>1969</c:v>
                </c:pt>
                <c:pt idx="21">
                  <c:v>2042</c:v>
                </c:pt>
                <c:pt idx="22">
                  <c:v>2228</c:v>
                </c:pt>
                <c:pt idx="23">
                  <c:v>2519</c:v>
                </c:pt>
                <c:pt idx="24">
                  <c:v>2905</c:v>
                </c:pt>
                <c:pt idx="25">
                  <c:v>3178</c:v>
                </c:pt>
              </c:numCache>
            </c:numRef>
          </c:val>
          <c:smooth val="0"/>
          <c:extLst>
            <c:ext xmlns:c16="http://schemas.microsoft.com/office/drawing/2014/chart" uri="{C3380CC4-5D6E-409C-BE32-E72D297353CC}">
              <c16:uniqueId val="{00000001-B303-4D7C-987C-DDE9BD46B78A}"/>
            </c:ext>
          </c:extLst>
        </c:ser>
        <c:ser>
          <c:idx val="2"/>
          <c:order val="2"/>
          <c:tx>
            <c:strRef>
              <c:f>'1.推移'!$A$32</c:f>
              <c:strCache>
                <c:ptCount val="1"/>
                <c:pt idx="0">
                  <c:v>国費留学生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'1.推移'!$B$29:$AA$29</c:f>
              <c:numCache>
                <c:formatCode>General</c:formatCode>
                <c:ptCount val="2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formatCode="#,##0_);[Red]\(#,##0\)">
                  <c:v>29</c:v>
                </c:pt>
                <c:pt idx="25">
                  <c:v>30</c:v>
                </c:pt>
              </c:numCache>
            </c:numRef>
          </c:cat>
          <c:val>
            <c:numRef>
              <c:f>'1.推移'!$B$32:$AA$32</c:f>
              <c:numCache>
                <c:formatCode>#,##0_);[Red]\(#,##0\)</c:formatCode>
                <c:ptCount val="26"/>
                <c:pt idx="0">
                  <c:v>506</c:v>
                </c:pt>
                <c:pt idx="1">
                  <c:v>526</c:v>
                </c:pt>
                <c:pt idx="2">
                  <c:v>543</c:v>
                </c:pt>
                <c:pt idx="3">
                  <c:v>605</c:v>
                </c:pt>
                <c:pt idx="4">
                  <c:v>617</c:v>
                </c:pt>
                <c:pt idx="5">
                  <c:v>655</c:v>
                </c:pt>
                <c:pt idx="6">
                  <c:v>707</c:v>
                </c:pt>
                <c:pt idx="7">
                  <c:v>751</c:v>
                </c:pt>
                <c:pt idx="8">
                  <c:v>772</c:v>
                </c:pt>
                <c:pt idx="9">
                  <c:v>792</c:v>
                </c:pt>
                <c:pt idx="10">
                  <c:v>848</c:v>
                </c:pt>
                <c:pt idx="11">
                  <c:v>860</c:v>
                </c:pt>
                <c:pt idx="12">
                  <c:v>858</c:v>
                </c:pt>
                <c:pt idx="13">
                  <c:v>916</c:v>
                </c:pt>
                <c:pt idx="14">
                  <c:v>952</c:v>
                </c:pt>
                <c:pt idx="15">
                  <c:v>965</c:v>
                </c:pt>
                <c:pt idx="16">
                  <c:v>1002</c:v>
                </c:pt>
                <c:pt idx="17">
                  <c:v>1081</c:v>
                </c:pt>
                <c:pt idx="18">
                  <c:v>1055</c:v>
                </c:pt>
                <c:pt idx="19">
                  <c:v>958</c:v>
                </c:pt>
                <c:pt idx="20">
                  <c:v>913</c:v>
                </c:pt>
                <c:pt idx="21">
                  <c:v>806</c:v>
                </c:pt>
                <c:pt idx="22">
                  <c:v>810</c:v>
                </c:pt>
                <c:pt idx="23">
                  <c:v>789</c:v>
                </c:pt>
                <c:pt idx="24">
                  <c:v>777</c:v>
                </c:pt>
                <c:pt idx="25">
                  <c:v>745</c:v>
                </c:pt>
              </c:numCache>
            </c:numRef>
          </c:val>
          <c:smooth val="0"/>
          <c:extLst>
            <c:ext xmlns:c16="http://schemas.microsoft.com/office/drawing/2014/chart" uri="{C3380CC4-5D6E-409C-BE32-E72D297353CC}">
              <c16:uniqueId val="{00000002-B303-4D7C-987C-DDE9BD46B78A}"/>
            </c:ext>
          </c:extLst>
        </c:ser>
        <c:ser>
          <c:idx val="3"/>
          <c:order val="3"/>
          <c:tx>
            <c:strRef>
              <c:f>'1.推移'!$A$33</c:f>
              <c:strCache>
                <c:ptCount val="1"/>
                <c:pt idx="0">
                  <c:v>外国政府派遣留学生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'1.推移'!$B$29:$AA$29</c:f>
              <c:numCache>
                <c:formatCode>General</c:formatCode>
                <c:ptCount val="2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formatCode="#,##0_);[Red]\(#,##0\)">
                  <c:v>29</c:v>
                </c:pt>
                <c:pt idx="25">
                  <c:v>30</c:v>
                </c:pt>
              </c:numCache>
            </c:numRef>
          </c:cat>
          <c:val>
            <c:numRef>
              <c:f>'1.推移'!$B$33:$AA$33</c:f>
              <c:numCache>
                <c:formatCode>#,##0_);[Red]\(#,##0\)</c:formatCode>
                <c:ptCount val="26"/>
                <c:pt idx="0">
                  <c:v>24</c:v>
                </c:pt>
                <c:pt idx="1">
                  <c:v>19</c:v>
                </c:pt>
                <c:pt idx="2">
                  <c:v>22</c:v>
                </c:pt>
                <c:pt idx="3">
                  <c:v>27</c:v>
                </c:pt>
                <c:pt idx="4">
                  <c:v>27</c:v>
                </c:pt>
                <c:pt idx="5">
                  <c:v>36</c:v>
                </c:pt>
                <c:pt idx="6">
                  <c:v>35</c:v>
                </c:pt>
                <c:pt idx="7">
                  <c:v>26</c:v>
                </c:pt>
                <c:pt idx="8">
                  <c:v>26</c:v>
                </c:pt>
                <c:pt idx="9">
                  <c:v>26</c:v>
                </c:pt>
                <c:pt idx="10">
                  <c:v>24</c:v>
                </c:pt>
                <c:pt idx="11">
                  <c:v>24</c:v>
                </c:pt>
                <c:pt idx="12">
                  <c:v>24</c:v>
                </c:pt>
                <c:pt idx="13">
                  <c:v>24</c:v>
                </c:pt>
                <c:pt idx="14">
                  <c:v>24</c:v>
                </c:pt>
                <c:pt idx="15">
                  <c:v>23</c:v>
                </c:pt>
                <c:pt idx="16">
                  <c:v>24</c:v>
                </c:pt>
                <c:pt idx="17">
                  <c:v>33</c:v>
                </c:pt>
                <c:pt idx="18">
                  <c:v>33</c:v>
                </c:pt>
                <c:pt idx="19">
                  <c:v>33</c:v>
                </c:pt>
                <c:pt idx="20">
                  <c:v>30</c:v>
                </c:pt>
                <c:pt idx="21">
                  <c:v>25</c:v>
                </c:pt>
                <c:pt idx="22">
                  <c:v>24</c:v>
                </c:pt>
                <c:pt idx="23">
                  <c:v>20</c:v>
                </c:pt>
                <c:pt idx="24">
                  <c:v>14</c:v>
                </c:pt>
                <c:pt idx="25">
                  <c:v>15</c:v>
                </c:pt>
              </c:numCache>
            </c:numRef>
          </c:val>
          <c:smooth val="0"/>
          <c:extLst>
            <c:ext xmlns:c16="http://schemas.microsoft.com/office/drawing/2014/chart" uri="{C3380CC4-5D6E-409C-BE32-E72D297353CC}">
              <c16:uniqueId val="{00000003-B303-4D7C-987C-DDE9BD46B78A}"/>
            </c:ext>
          </c:extLst>
        </c:ser>
        <c:dLbls>
          <c:showLegendKey val="0"/>
          <c:showVal val="0"/>
          <c:showCatName val="0"/>
          <c:showSerName val="0"/>
          <c:showPercent val="0"/>
          <c:showBubbleSize val="0"/>
        </c:dLbls>
        <c:marker val="1"/>
        <c:smooth val="0"/>
        <c:axId val="341606712"/>
        <c:axId val="1"/>
      </c:lineChart>
      <c:catAx>
        <c:axId val="341606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1606712"/>
        <c:crosses val="autoZero"/>
        <c:crossBetween val="between"/>
      </c:valAx>
      <c:spPr>
        <a:noFill/>
        <a:ln w="25400">
          <a:noFill/>
        </a:ln>
      </c:spPr>
    </c:plotArea>
    <c:legend>
      <c:legendPos val="b"/>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ja-JP" sz="1400">
                <a:latin typeface="ＭＳ Ｐゴシック" panose="020B0600070205080204" pitchFamily="50" charset="-128"/>
                <a:ea typeface="ＭＳ Ｐゴシック" panose="020B0600070205080204" pitchFamily="50" charset="-128"/>
              </a:rPr>
              <a:t>外国人留学生男女別内訳</a:t>
            </a:r>
          </a:p>
        </c:rich>
      </c:tx>
      <c:layout>
        <c:manualLayout>
          <c:xMode val="edge"/>
          <c:yMode val="edge"/>
          <c:x val="0.23949137984808572"/>
          <c:y val="5.0443211643999043E-2"/>
        </c:manualLayout>
      </c:layout>
      <c:overlay val="0"/>
    </c:title>
    <c:autoTitleDeleted val="0"/>
    <c:plotArea>
      <c:layout>
        <c:manualLayout>
          <c:layoutTarget val="inner"/>
          <c:xMode val="edge"/>
          <c:yMode val="edge"/>
          <c:x val="0.1805485185185185"/>
          <c:y val="0.25911303418803422"/>
          <c:w val="0.51136611111111108"/>
          <c:h val="0.5900378205128205"/>
        </c:manualLayout>
      </c:layout>
      <c:doughnutChart>
        <c:varyColors val="1"/>
        <c:ser>
          <c:idx val="1"/>
          <c:order val="0"/>
          <c:spPr>
            <a:ln w="19050">
              <a:solidFill>
                <a:schemeClr val="bg1"/>
              </a:solidFill>
            </a:ln>
            <a:effectLst/>
          </c:spPr>
          <c:dPt>
            <c:idx val="0"/>
            <c:bubble3D val="0"/>
            <c:extLst>
              <c:ext xmlns:c16="http://schemas.microsoft.com/office/drawing/2014/chart" uri="{C3380CC4-5D6E-409C-BE32-E72D297353CC}">
                <c16:uniqueId val="{00000000-41B5-41B3-87BF-87F27C9D34AE}"/>
              </c:ext>
            </c:extLst>
          </c:dPt>
          <c:dPt>
            <c:idx val="1"/>
            <c:bubble3D val="0"/>
            <c:extLst>
              <c:ext xmlns:c16="http://schemas.microsoft.com/office/drawing/2014/chart" uri="{C3380CC4-5D6E-409C-BE32-E72D297353CC}">
                <c16:uniqueId val="{00000001-41B5-41B3-87BF-87F27C9D34AE}"/>
              </c:ext>
            </c:extLst>
          </c:dPt>
          <c:dLbls>
            <c:dLbl>
              <c:idx val="0"/>
              <c:layout>
                <c:manualLayout>
                  <c:x val="0.13281727478486627"/>
                  <c:y val="0.13070364890341982"/>
                </c:manualLayout>
              </c:layout>
              <c:numFmt formatCode="0.0%" sourceLinked="0"/>
              <c:spPr>
                <a:noFill/>
                <a:ln w="25400">
                  <a:noFill/>
                </a:ln>
              </c:spPr>
              <c:txPr>
                <a:bodyPr wrap="square" lIns="38100" tIns="19050" rIns="38100" bIns="19050" anchor="ctr">
                  <a:noAutofit/>
                </a:bodyPr>
                <a:lstStyle/>
                <a:p>
                  <a:pPr>
                    <a:defRPr sz="1200"/>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0-41B5-41B3-87BF-87F27C9D34AE}"/>
                </c:ext>
              </c:extLst>
            </c:dLbl>
            <c:dLbl>
              <c:idx val="1"/>
              <c:layout>
                <c:manualLayout>
                  <c:x val="-8.4699351851851859E-2"/>
                  <c:y val="-0.18429262820512821"/>
                </c:manualLayout>
              </c:layout>
              <c:tx>
                <c:rich>
                  <a:bodyPr wrap="square" lIns="38100" tIns="19050" rIns="38100" bIns="19050" anchor="ctr">
                    <a:noAutofit/>
                  </a:bodyPr>
                  <a:lstStyle/>
                  <a:p>
                    <a:pPr>
                      <a:defRPr sz="1200"/>
                    </a:pPr>
                    <a:r>
                      <a:rPr lang="ja-JP" altLang="en-US" sz="1200" baseline="0"/>
                      <a:t>女性</a:t>
                    </a:r>
                    <a:r>
                      <a:rPr lang="en-US" altLang="ja-JP" sz="1200" baseline="0"/>
                      <a:t>, 1,735, 44.1%</a:t>
                    </a:r>
                  </a:p>
                </c:rich>
              </c:tx>
              <c:numFmt formatCode="0.0%" sourceLinked="0"/>
              <c:spPr>
                <a:noFill/>
                <a:ln w="25400">
                  <a:noFill/>
                </a:ln>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9258514438349775"/>
                      <c:h val="0.12363523021129048"/>
                    </c:manualLayout>
                  </c15:layout>
                </c:ext>
                <c:ext xmlns:c16="http://schemas.microsoft.com/office/drawing/2014/chart" uri="{C3380CC4-5D6E-409C-BE32-E72D297353CC}">
                  <c16:uniqueId val="{00000001-41B5-41B3-87BF-87F27C9D34AE}"/>
                </c:ext>
              </c:extLst>
            </c:dLbl>
            <c:numFmt formatCode="0.0%" sourceLinked="0"/>
            <c:spPr>
              <a:noFill/>
              <a:ln w="25400">
                <a:noFill/>
              </a:ln>
            </c:spPr>
            <c:txPr>
              <a:bodyPr wrap="square" lIns="38100" tIns="19050" rIns="38100" bIns="19050" anchor="ctr">
                <a:spAutoFit/>
              </a:bodyPr>
              <a:lstStyle/>
              <a:p>
                <a:pPr>
                  <a:defRPr sz="1200"/>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'2.国籍別・地域別・男女別'!$Q$9:$Q$10</c:f>
              <c:strCache>
                <c:ptCount val="2"/>
                <c:pt idx="0">
                  <c:v>男性</c:v>
                </c:pt>
                <c:pt idx="1">
                  <c:v>女性</c:v>
                </c:pt>
              </c:strCache>
            </c:strRef>
          </c:cat>
          <c:val>
            <c:numRef>
              <c:f>'2.国籍別・地域別・男女別'!$R$9:$R$10</c:f>
              <c:numCache>
                <c:formatCode>General</c:formatCode>
                <c:ptCount val="2"/>
                <c:pt idx="0">
                  <c:v>2203</c:v>
                </c:pt>
                <c:pt idx="1">
                  <c:v>1735</c:v>
                </c:pt>
              </c:numCache>
            </c:numRef>
          </c:val>
          <c:extLst>
            <c:ext xmlns:c16="http://schemas.microsoft.com/office/drawing/2014/chart" uri="{C3380CC4-5D6E-409C-BE32-E72D297353CC}">
              <c16:uniqueId val="{00000002-41B5-41B3-87BF-87F27C9D34AE}"/>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79271348851046264"/>
          <c:y val="0.26530660940109757"/>
          <c:w val="9.0131713426132465E-2"/>
          <c:h val="0.13701473395371033"/>
        </c:manualLayout>
      </c:layout>
      <c:overlay val="0"/>
      <c:txPr>
        <a:bodyPr/>
        <a:lstStyle/>
        <a:p>
          <a:pPr>
            <a:defRPr sz="1050" baseline="0"/>
          </a:pPr>
          <a:endParaRPr lang="ja-JP"/>
        </a:p>
      </c:txPr>
    </c:legend>
    <c:plotVisOnly val="1"/>
    <c:dispBlanksAs val="zero"/>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a:latin typeface="ＭＳ Ｐゴシック" panose="020B0600070205080204" pitchFamily="50" charset="-128"/>
                <a:ea typeface="ＭＳ Ｐゴシック" panose="020B0600070205080204" pitchFamily="50" charset="-128"/>
              </a:rPr>
              <a:t>外国人留学生国籍別内訳</a:t>
            </a:r>
          </a:p>
        </c:rich>
      </c:tx>
      <c:layout>
        <c:manualLayout>
          <c:xMode val="edge"/>
          <c:yMode val="edge"/>
          <c:x val="0.26902627079871894"/>
          <c:y val="4.0378928043830586E-2"/>
        </c:manualLayout>
      </c:layout>
      <c:overlay val="0"/>
    </c:title>
    <c:autoTitleDeleted val="0"/>
    <c:plotArea>
      <c:layout>
        <c:manualLayout>
          <c:layoutTarget val="inner"/>
          <c:xMode val="edge"/>
          <c:yMode val="edge"/>
          <c:x val="0.29298574077444928"/>
          <c:y val="0.22181361395338223"/>
          <c:w val="0.46711153479504292"/>
          <c:h val="0.64220224583920749"/>
        </c:manualLayout>
      </c:layout>
      <c:doughnutChart>
        <c:varyColors val="1"/>
        <c:ser>
          <c:idx val="0"/>
          <c:order val="0"/>
          <c:tx>
            <c:strRef>
              <c:f>'2.国籍別・地域別・男女別'!$S$13</c:f>
              <c:strCache>
                <c:ptCount val="1"/>
                <c:pt idx="0">
                  <c:v>人　数</c:v>
                </c:pt>
              </c:strCache>
            </c:strRef>
          </c:tx>
          <c:spPr>
            <a:ln w="19050">
              <a:solidFill>
                <a:schemeClr val="bg1"/>
              </a:solidFill>
            </a:ln>
          </c:spPr>
          <c:dPt>
            <c:idx val="0"/>
            <c:bubble3D val="0"/>
            <c:extLst>
              <c:ext xmlns:c16="http://schemas.microsoft.com/office/drawing/2014/chart" uri="{C3380CC4-5D6E-409C-BE32-E72D297353CC}">
                <c16:uniqueId val="{00000001-2BE0-462D-81CF-2F84530B325A}"/>
              </c:ext>
            </c:extLst>
          </c:dPt>
          <c:dPt>
            <c:idx val="1"/>
            <c:bubble3D val="0"/>
            <c:extLst>
              <c:ext xmlns:c16="http://schemas.microsoft.com/office/drawing/2014/chart" uri="{C3380CC4-5D6E-409C-BE32-E72D297353CC}">
                <c16:uniqueId val="{00000002-2BE0-462D-81CF-2F84530B325A}"/>
              </c:ext>
            </c:extLst>
          </c:dPt>
          <c:dPt>
            <c:idx val="2"/>
            <c:bubble3D val="0"/>
            <c:extLst>
              <c:ext xmlns:c16="http://schemas.microsoft.com/office/drawing/2014/chart" uri="{C3380CC4-5D6E-409C-BE32-E72D297353CC}">
                <c16:uniqueId val="{00000003-2BE0-462D-81CF-2F84530B325A}"/>
              </c:ext>
            </c:extLst>
          </c:dPt>
          <c:dPt>
            <c:idx val="3"/>
            <c:bubble3D val="0"/>
            <c:extLst>
              <c:ext xmlns:c16="http://schemas.microsoft.com/office/drawing/2014/chart" uri="{C3380CC4-5D6E-409C-BE32-E72D297353CC}">
                <c16:uniqueId val="{00000004-2BE0-462D-81CF-2F84530B325A}"/>
              </c:ext>
            </c:extLst>
          </c:dPt>
          <c:dPt>
            <c:idx val="4"/>
            <c:bubble3D val="0"/>
            <c:extLst>
              <c:ext xmlns:c16="http://schemas.microsoft.com/office/drawing/2014/chart" uri="{C3380CC4-5D6E-409C-BE32-E72D297353CC}">
                <c16:uniqueId val="{00000005-2BE0-462D-81CF-2F84530B325A}"/>
              </c:ext>
            </c:extLst>
          </c:dPt>
          <c:dPt>
            <c:idx val="5"/>
            <c:bubble3D val="0"/>
            <c:extLst>
              <c:ext xmlns:c16="http://schemas.microsoft.com/office/drawing/2014/chart" uri="{C3380CC4-5D6E-409C-BE32-E72D297353CC}">
                <c16:uniqueId val="{00000006-2BE0-462D-81CF-2F84530B325A}"/>
              </c:ext>
            </c:extLst>
          </c:dPt>
          <c:dPt>
            <c:idx val="6"/>
            <c:bubble3D val="0"/>
            <c:extLst>
              <c:ext xmlns:c16="http://schemas.microsoft.com/office/drawing/2014/chart" uri="{C3380CC4-5D6E-409C-BE32-E72D297353CC}">
                <c16:uniqueId val="{00000007-2BE0-462D-81CF-2F84530B325A}"/>
              </c:ext>
            </c:extLst>
          </c:dPt>
          <c:dPt>
            <c:idx val="7"/>
            <c:bubble3D val="0"/>
            <c:extLst>
              <c:ext xmlns:c16="http://schemas.microsoft.com/office/drawing/2014/chart" uri="{C3380CC4-5D6E-409C-BE32-E72D297353CC}">
                <c16:uniqueId val="{00000008-2BE0-462D-81CF-2F84530B325A}"/>
              </c:ext>
            </c:extLst>
          </c:dPt>
          <c:dPt>
            <c:idx val="8"/>
            <c:bubble3D val="0"/>
            <c:extLst>
              <c:ext xmlns:c16="http://schemas.microsoft.com/office/drawing/2014/chart" uri="{C3380CC4-5D6E-409C-BE32-E72D297353CC}">
                <c16:uniqueId val="{00000009-2BE0-462D-81CF-2F84530B325A}"/>
              </c:ext>
            </c:extLst>
          </c:dPt>
          <c:dPt>
            <c:idx val="9"/>
            <c:bubble3D val="0"/>
            <c:extLst>
              <c:ext xmlns:c16="http://schemas.microsoft.com/office/drawing/2014/chart" uri="{C3380CC4-5D6E-409C-BE32-E72D297353CC}">
                <c16:uniqueId val="{0000000A-2BE0-462D-81CF-2F84530B325A}"/>
              </c:ext>
            </c:extLst>
          </c:dPt>
          <c:dPt>
            <c:idx val="10"/>
            <c:bubble3D val="0"/>
            <c:extLst>
              <c:ext xmlns:c16="http://schemas.microsoft.com/office/drawing/2014/chart" uri="{C3380CC4-5D6E-409C-BE32-E72D297353CC}">
                <c16:uniqueId val="{0000000B-2BE0-462D-81CF-2F84530B325A}"/>
              </c:ext>
            </c:extLst>
          </c:dPt>
          <c:dLbls>
            <c:dLbl>
              <c:idx val="0"/>
              <c:layout>
                <c:manualLayout>
                  <c:x val="-7.3346296296296293E-3"/>
                  <c:y val="0.2578476495726495"/>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2BE0-462D-81CF-2F84530B325A}"/>
                </c:ext>
              </c:extLst>
            </c:dLbl>
            <c:dLbl>
              <c:idx val="1"/>
              <c:layout>
                <c:manualLayout>
                  <c:x val="-7.334699268666954E-2"/>
                  <c:y val="9.8607138413078915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2BE0-462D-81CF-2F84530B325A}"/>
                </c:ext>
              </c:extLst>
            </c:dLbl>
            <c:dLbl>
              <c:idx val="2"/>
              <c:layout>
                <c:manualLayout>
                  <c:x val="-0.13202458683600518"/>
                  <c:y val="7.7847740852430722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2BE0-462D-81CF-2F84530B325A}"/>
                </c:ext>
              </c:extLst>
            </c:dLbl>
            <c:dLbl>
              <c:idx val="3"/>
              <c:layout>
                <c:manualLayout>
                  <c:x val="-0.11246538878622665"/>
                  <c:y val="4.6708644511458432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2BE0-462D-81CF-2F84530B325A}"/>
                </c:ext>
              </c:extLst>
            </c:dLbl>
            <c:dLbl>
              <c:idx val="4"/>
              <c:layout>
                <c:manualLayout>
                  <c:x val="-0.13446948659222749"/>
                  <c:y val="2.5949246950810238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2BE0-462D-81CF-2F84530B325A}"/>
                </c:ext>
              </c:extLst>
            </c:dLbl>
            <c:dLbl>
              <c:idx val="5"/>
              <c:layout>
                <c:manualLayout>
                  <c:x val="-0.19147212962962962"/>
                  <c:y val="1.297467948717948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4244569290480464"/>
                      <c:h val="8.3678352749976551E-2"/>
                    </c:manualLayout>
                  </c15:layout>
                </c:ext>
                <c:ext xmlns:c16="http://schemas.microsoft.com/office/drawing/2014/chart" uri="{C3380CC4-5D6E-409C-BE32-E72D297353CC}">
                  <c16:uniqueId val="{00000006-2BE0-462D-81CF-2F84530B325A}"/>
                </c:ext>
              </c:extLst>
            </c:dLbl>
            <c:dLbl>
              <c:idx val="6"/>
              <c:layout>
                <c:manualLayout>
                  <c:x val="-0.16786074074074073"/>
                  <c:y val="2.4760683760682765E-3"/>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2BE0-462D-81CF-2F84530B325A}"/>
                </c:ext>
              </c:extLst>
            </c:dLbl>
            <c:dLbl>
              <c:idx val="7"/>
              <c:layout>
                <c:manualLayout>
                  <c:x val="-0.15647351851851854"/>
                  <c:y val="-1.3568376068376069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2BE0-462D-81CF-2F84530B325A}"/>
                </c:ext>
              </c:extLst>
            </c:dLbl>
            <c:dLbl>
              <c:idx val="8"/>
              <c:layout>
                <c:manualLayout>
                  <c:x val="-0.17182"/>
                  <c:y val="-4.0230128205128154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4013981481481481"/>
                      <c:h val="8.7507692307692314E-2"/>
                    </c:manualLayout>
                  </c15:layout>
                </c:ext>
                <c:ext xmlns:c16="http://schemas.microsoft.com/office/drawing/2014/chart" uri="{C3380CC4-5D6E-409C-BE32-E72D297353CC}">
                  <c16:uniqueId val="{00000009-2BE0-462D-81CF-2F84530B325A}"/>
                </c:ext>
              </c:extLst>
            </c:dLbl>
            <c:dLbl>
              <c:idx val="9"/>
              <c:layout>
                <c:manualLayout>
                  <c:x val="-0.16568203703703704"/>
                  <c:y val="-6.3228098290598292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3741612983149252"/>
                      <c:h val="8.3678352749976551E-2"/>
                    </c:manualLayout>
                  </c15:layout>
                </c:ext>
                <c:ext xmlns:c16="http://schemas.microsoft.com/office/drawing/2014/chart" uri="{C3380CC4-5D6E-409C-BE32-E72D297353CC}">
                  <c16:uniqueId val="{0000000A-2BE0-462D-81CF-2F84530B325A}"/>
                </c:ext>
              </c:extLst>
            </c:dLbl>
            <c:dLbl>
              <c:idx val="10"/>
              <c:layout>
                <c:manualLayout>
                  <c:x val="-0.11304925925925927"/>
                  <c:y val="-8.8702350427350474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2BE0-462D-81CF-2F84530B325A}"/>
                </c:ext>
              </c:extLst>
            </c:dLbl>
            <c:spPr>
              <a:noFill/>
              <a:ln>
                <a:noFill/>
              </a:ln>
              <a:effectLst/>
            </c:spPr>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c15:spPr>
              </c:ext>
            </c:extLst>
          </c:dLbls>
          <c:cat>
            <c:strRef>
              <c:f>'2.国籍別・地域別・男女別'!$R$14:$R$24</c:f>
              <c:strCache>
                <c:ptCount val="11"/>
                <c:pt idx="0">
                  <c:v>中国</c:v>
                </c:pt>
                <c:pt idx="1">
                  <c:v>韓国</c:v>
                </c:pt>
                <c:pt idx="2">
                  <c:v>台湾</c:v>
                </c:pt>
                <c:pt idx="3">
                  <c:v>タイ</c:v>
                </c:pt>
                <c:pt idx="4">
                  <c:v>インド</c:v>
                </c:pt>
                <c:pt idx="5">
                  <c:v>インドネシア</c:v>
                </c:pt>
                <c:pt idx="6">
                  <c:v>アメリカ</c:v>
                </c:pt>
                <c:pt idx="7">
                  <c:v>フランス</c:v>
                </c:pt>
                <c:pt idx="8">
                  <c:v>フィリピン</c:v>
                </c:pt>
                <c:pt idx="9">
                  <c:v>ベトナム</c:v>
                </c:pt>
                <c:pt idx="10">
                  <c:v>その他</c:v>
                </c:pt>
              </c:strCache>
            </c:strRef>
          </c:cat>
          <c:val>
            <c:numRef>
              <c:f>'2.国籍別・地域別・男女別'!$S$14:$S$24</c:f>
              <c:numCache>
                <c:formatCode>General</c:formatCode>
                <c:ptCount val="11"/>
                <c:pt idx="0">
                  <c:v>2079</c:v>
                </c:pt>
                <c:pt idx="1">
                  <c:v>408</c:v>
                </c:pt>
                <c:pt idx="2">
                  <c:v>176</c:v>
                </c:pt>
                <c:pt idx="3">
                  <c:v>94</c:v>
                </c:pt>
                <c:pt idx="4">
                  <c:v>92</c:v>
                </c:pt>
                <c:pt idx="5">
                  <c:v>86</c:v>
                </c:pt>
                <c:pt idx="6">
                  <c:v>72</c:v>
                </c:pt>
                <c:pt idx="7">
                  <c:v>72</c:v>
                </c:pt>
                <c:pt idx="8">
                  <c:v>58</c:v>
                </c:pt>
                <c:pt idx="9">
                  <c:v>54</c:v>
                </c:pt>
                <c:pt idx="10">
                  <c:v>747</c:v>
                </c:pt>
              </c:numCache>
            </c:numRef>
          </c:val>
          <c:extLst>
            <c:ext xmlns:c16="http://schemas.microsoft.com/office/drawing/2014/chart" uri="{C3380CC4-5D6E-409C-BE32-E72D297353CC}">
              <c16:uniqueId val="{0000000C-2BE0-462D-81CF-2F84530B325A}"/>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80552981481481478"/>
          <c:y val="0.27512350427350429"/>
          <c:w val="0.17895311709889472"/>
          <c:h val="0.63658611111111107"/>
        </c:manualLayout>
      </c:layout>
      <c:overlay val="0"/>
    </c:legend>
    <c:plotVisOnly val="1"/>
    <c:dispBlanksAs val="zero"/>
    <c:showDLblsOverMax val="0"/>
  </c:chart>
  <c:printSettings>
    <c:headerFooter/>
    <c:pageMargins b="0.75000000000000477" l="0.70000000000000062" r="0.70000000000000062" t="0.75000000000000477" header="0.30000000000000032" footer="0.30000000000000032"/>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ゴシック"/>
                <a:ea typeface="ＭＳ Ｐゴシック"/>
                <a:cs typeface="ＭＳ Ｐゴシック"/>
              </a:defRPr>
            </a:pPr>
            <a:r>
              <a:rPr lang="ja-JP" altLang="en-US"/>
              <a:t>外国人留学生地域別内訳</a:t>
            </a:r>
          </a:p>
        </c:rich>
      </c:tx>
      <c:layout>
        <c:manualLayout>
          <c:xMode val="edge"/>
          <c:yMode val="edge"/>
          <c:x val="0.26992453466252497"/>
          <c:y val="2.8261208493352501E-2"/>
        </c:manualLayout>
      </c:layout>
      <c:overlay val="0"/>
      <c:spPr>
        <a:noFill/>
        <a:ln w="25400">
          <a:noFill/>
        </a:ln>
      </c:spPr>
    </c:title>
    <c:autoTitleDeleted val="0"/>
    <c:plotArea>
      <c:layout>
        <c:manualLayout>
          <c:layoutTarget val="inner"/>
          <c:xMode val="edge"/>
          <c:yMode val="edge"/>
          <c:x val="0.1905864076780531"/>
          <c:y val="0.27651822104515689"/>
          <c:w val="0.48028589213756145"/>
          <c:h val="0.69140048318001035"/>
        </c:manualLayout>
      </c:layout>
      <c:doughnutChart>
        <c:varyColors val="1"/>
        <c:ser>
          <c:idx val="0"/>
          <c:order val="0"/>
          <c:tx>
            <c:strRef>
              <c:f>'2.国籍別・地域別・男女別'!$R$27</c:f>
              <c:strCache>
                <c:ptCount val="1"/>
                <c:pt idx="0">
                  <c:v>人数</c:v>
                </c:pt>
              </c:strCache>
            </c:strRef>
          </c:tx>
          <c:spPr>
            <a:solidFill>
              <a:srgbClr val="9999FF"/>
            </a:solidFill>
          </c:spPr>
          <c:explosion val="10"/>
          <c:dPt>
            <c:idx val="0"/>
            <c:bubble3D val="0"/>
            <c:spPr>
              <a:solidFill>
                <a:srgbClr val="A187BB"/>
              </a:solidFill>
            </c:spPr>
            <c:extLst>
              <c:ext xmlns:c16="http://schemas.microsoft.com/office/drawing/2014/chart" uri="{C3380CC4-5D6E-409C-BE32-E72D297353CC}">
                <c16:uniqueId val="{00000001-BF57-477F-8525-0AC4D3DC25CB}"/>
              </c:ext>
            </c:extLst>
          </c:dPt>
          <c:dPt>
            <c:idx val="1"/>
            <c:bubble3D val="0"/>
            <c:spPr>
              <a:solidFill>
                <a:srgbClr val="FFFF66"/>
              </a:solidFill>
            </c:spPr>
            <c:extLst>
              <c:ext xmlns:c16="http://schemas.microsoft.com/office/drawing/2014/chart" uri="{C3380CC4-5D6E-409C-BE32-E72D297353CC}">
                <c16:uniqueId val="{00000003-BF57-477F-8525-0AC4D3DC25CB}"/>
              </c:ext>
            </c:extLst>
          </c:dPt>
          <c:dPt>
            <c:idx val="2"/>
            <c:bubble3D val="0"/>
            <c:spPr>
              <a:solidFill>
                <a:srgbClr val="66FFFF"/>
              </a:solidFill>
            </c:spPr>
            <c:extLst>
              <c:ext xmlns:c16="http://schemas.microsoft.com/office/drawing/2014/chart" uri="{C3380CC4-5D6E-409C-BE32-E72D297353CC}">
                <c16:uniqueId val="{00000005-BF57-477F-8525-0AC4D3DC25CB}"/>
              </c:ext>
            </c:extLst>
          </c:dPt>
          <c:dPt>
            <c:idx val="3"/>
            <c:bubble3D val="0"/>
            <c:spPr>
              <a:solidFill>
                <a:srgbClr val="FF66FF"/>
              </a:solidFill>
            </c:spPr>
            <c:extLst>
              <c:ext xmlns:c16="http://schemas.microsoft.com/office/drawing/2014/chart" uri="{C3380CC4-5D6E-409C-BE32-E72D297353CC}">
                <c16:uniqueId val="{00000007-BF57-477F-8525-0AC4D3DC25CB}"/>
              </c:ext>
            </c:extLst>
          </c:dPt>
          <c:dPt>
            <c:idx val="4"/>
            <c:bubble3D val="0"/>
            <c:spPr>
              <a:solidFill>
                <a:schemeClr val="accent2"/>
              </a:solidFill>
            </c:spPr>
            <c:extLst>
              <c:ext xmlns:c16="http://schemas.microsoft.com/office/drawing/2014/chart" uri="{C3380CC4-5D6E-409C-BE32-E72D297353CC}">
                <c16:uniqueId val="{00000009-BF57-477F-8525-0AC4D3DC25CB}"/>
              </c:ext>
            </c:extLst>
          </c:dPt>
          <c:dPt>
            <c:idx val="5"/>
            <c:bubble3D val="0"/>
            <c:spPr>
              <a:solidFill>
                <a:srgbClr val="7030A0"/>
              </a:solidFill>
            </c:spPr>
            <c:extLst>
              <c:ext xmlns:c16="http://schemas.microsoft.com/office/drawing/2014/chart" uri="{C3380CC4-5D6E-409C-BE32-E72D297353CC}">
                <c16:uniqueId val="{0000000B-BF57-477F-8525-0AC4D3DC25CB}"/>
              </c:ext>
            </c:extLst>
          </c:dPt>
          <c:dPt>
            <c:idx val="6"/>
            <c:bubble3D val="0"/>
            <c:spPr>
              <a:solidFill>
                <a:schemeClr val="tx2">
                  <a:lumMod val="60000"/>
                  <a:lumOff val="40000"/>
                </a:schemeClr>
              </a:solidFill>
            </c:spPr>
            <c:extLst>
              <c:ext xmlns:c16="http://schemas.microsoft.com/office/drawing/2014/chart" uri="{C3380CC4-5D6E-409C-BE32-E72D297353CC}">
                <c16:uniqueId val="{0000000D-BF57-477F-8525-0AC4D3DC25CB}"/>
              </c:ext>
            </c:extLst>
          </c:dPt>
          <c:dLbls>
            <c:dLbl>
              <c:idx val="0"/>
              <c:layout>
                <c:manualLayout>
                  <c:x val="0.12718968384581236"/>
                  <c:y val="8.5466181209512576E-2"/>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BF57-477F-8525-0AC4D3DC25CB}"/>
                </c:ext>
              </c:extLst>
            </c:dLbl>
            <c:dLbl>
              <c:idx val="1"/>
              <c:layout>
                <c:manualLayout>
                  <c:x val="-0.14186541659725224"/>
                  <c:y val="-4.4028032744294406E-2"/>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6194950353845015"/>
                      <c:h val="0.10398385380490707"/>
                    </c:manualLayout>
                  </c15:layout>
                </c:ext>
                <c:ext xmlns:c16="http://schemas.microsoft.com/office/drawing/2014/chart" uri="{C3380CC4-5D6E-409C-BE32-E72D297353CC}">
                  <c16:uniqueId val="{00000003-BF57-477F-8525-0AC4D3DC25CB}"/>
                </c:ext>
              </c:extLst>
            </c:dLbl>
            <c:dLbl>
              <c:idx val="2"/>
              <c:layout>
                <c:manualLayout>
                  <c:x val="-0.22747385764731826"/>
                  <c:y val="-6.4747106976903585E-2"/>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5-BF57-477F-8525-0AC4D3DC25CB}"/>
                </c:ext>
              </c:extLst>
            </c:dLbl>
            <c:dLbl>
              <c:idx val="3"/>
              <c:layout>
                <c:manualLayout>
                  <c:x val="-0.10273003296262022"/>
                  <c:y val="-9.0645949767664949E-2"/>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30075468318617471"/>
                      <c:h val="0.10398385380490707"/>
                    </c:manualLayout>
                  </c15:layout>
                </c:ext>
                <c:ext xmlns:c16="http://schemas.microsoft.com/office/drawing/2014/chart" uri="{C3380CC4-5D6E-409C-BE32-E72D297353CC}">
                  <c16:uniqueId val="{00000007-BF57-477F-8525-0AC4D3DC25CB}"/>
                </c:ext>
              </c:extLst>
            </c:dLbl>
            <c:dLbl>
              <c:idx val="4"/>
              <c:layout>
                <c:manualLayout>
                  <c:x val="-4.1581242795746348E-2"/>
                  <c:y val="-0.15280317246549235"/>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9-BF57-477F-8525-0AC4D3DC25CB}"/>
                </c:ext>
              </c:extLst>
            </c:dLbl>
            <c:dLbl>
              <c:idx val="5"/>
              <c:layout>
                <c:manualLayout>
                  <c:x val="8.3069074074074073E-2"/>
                  <c:y val="-0.20732435897435897"/>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B-BF57-477F-8525-0AC4D3DC25CB}"/>
                </c:ext>
              </c:extLst>
            </c:dLbl>
            <c:dLbl>
              <c:idx val="6"/>
              <c:layout>
                <c:manualLayout>
                  <c:x val="0.1492032829729722"/>
                  <c:y val="-9.8415500640945383E-2"/>
                </c:manualLayout>
              </c:layout>
              <c:numFmt formatCode="0.0%" sourceLinked="0"/>
              <c:spPr>
                <a:noFill/>
                <a:ln w="25400">
                  <a:noFill/>
                </a:ln>
              </c:spPr>
              <c:txPr>
                <a:bodyPr vertOverflow="overflow" horzOverflow="overflow" wrap="square" lIns="0" tIns="0" rIns="0" bIns="0" anchor="ctr">
                  <a:noAutofit/>
                </a:bodyPr>
                <a:lstStyle/>
                <a:p>
                  <a:pPr>
                    <a:defRPr sz="900">
                      <a:latin typeface="+mn-ea"/>
                      <a:ea typeface="+mn-ea"/>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769187509449188"/>
                      <c:h val="7.8033213328564124E-2"/>
                    </c:manualLayout>
                  </c15:layout>
                </c:ext>
                <c:ext xmlns:c16="http://schemas.microsoft.com/office/drawing/2014/chart" uri="{C3380CC4-5D6E-409C-BE32-E72D297353CC}">
                  <c16:uniqueId val="{0000000D-BF57-477F-8525-0AC4D3DC25CB}"/>
                </c:ext>
              </c:extLst>
            </c:dLbl>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900">
                    <a:latin typeface="+mn-ea"/>
                    <a:ea typeface="+mn-ea"/>
                  </a:defRPr>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wedgeRectCallout">
                    <a:avLst/>
                  </a:prstGeom>
                </c15:spPr>
              </c:ext>
            </c:extLst>
          </c:dLbls>
          <c:cat>
            <c:strRef>
              <c:f>'2.国籍別・地域別・男女別'!$Q$28:$Q$34</c:f>
              <c:strCache>
                <c:ptCount val="7"/>
                <c:pt idx="0">
                  <c:v>アジア</c:v>
                </c:pt>
                <c:pt idx="1">
                  <c:v>ヨーロッパ</c:v>
                </c:pt>
                <c:pt idx="2">
                  <c:v>北米</c:v>
                </c:pt>
                <c:pt idx="3">
                  <c:v>中南米</c:v>
                </c:pt>
                <c:pt idx="4">
                  <c:v>アフリカ</c:v>
                </c:pt>
                <c:pt idx="5">
                  <c:v>中近東</c:v>
                </c:pt>
                <c:pt idx="6">
                  <c:v>オセアニア</c:v>
                </c:pt>
              </c:strCache>
            </c:strRef>
          </c:cat>
          <c:val>
            <c:numRef>
              <c:f>'2.国籍別・地域別・男女別'!$R$28:$R$34</c:f>
              <c:numCache>
                <c:formatCode>General</c:formatCode>
                <c:ptCount val="7"/>
                <c:pt idx="0" formatCode="#,##0">
                  <c:v>3290</c:v>
                </c:pt>
                <c:pt idx="1">
                  <c:v>328</c:v>
                </c:pt>
                <c:pt idx="2">
                  <c:v>97</c:v>
                </c:pt>
                <c:pt idx="3">
                  <c:v>75</c:v>
                </c:pt>
                <c:pt idx="4">
                  <c:v>68</c:v>
                </c:pt>
                <c:pt idx="5">
                  <c:v>44</c:v>
                </c:pt>
                <c:pt idx="6">
                  <c:v>36</c:v>
                </c:pt>
              </c:numCache>
            </c:numRef>
          </c:val>
          <c:extLst>
            <c:ext xmlns:c16="http://schemas.microsoft.com/office/drawing/2014/chart" uri="{C3380CC4-5D6E-409C-BE32-E72D297353CC}">
              <c16:uniqueId val="{0000000E-BF57-477F-8525-0AC4D3DC25CB}"/>
            </c:ext>
          </c:extLst>
        </c:ser>
        <c:dLbls>
          <c:showLegendKey val="0"/>
          <c:showVal val="0"/>
          <c:showCatName val="0"/>
          <c:showSerName val="0"/>
          <c:showPercent val="0"/>
          <c:showBubbleSize val="0"/>
          <c:showLeaderLines val="1"/>
        </c:dLbls>
        <c:firstSliceAng val="0"/>
        <c:holeSize val="50"/>
      </c:doughnutChart>
      <c:spPr>
        <a:noFill/>
        <a:ln w="25400">
          <a:noFill/>
        </a:ln>
      </c:spPr>
    </c:plotArea>
    <c:legend>
      <c:legendPos val="r"/>
      <c:layout>
        <c:manualLayout>
          <c:xMode val="edge"/>
          <c:yMode val="edge"/>
          <c:x val="0.77304245226227464"/>
          <c:y val="0.40252826707288292"/>
          <c:w val="0.15464663247369315"/>
          <c:h val="0.41801940969912821"/>
        </c:manualLayout>
      </c:layout>
      <c:overlay val="0"/>
      <c:spPr>
        <a:solidFill>
          <a:srgbClr val="FFFFFF"/>
        </a:solidFill>
        <a:ln w="3175">
          <a:noFill/>
          <a:prstDash val="solid"/>
        </a:ln>
      </c:spPr>
      <c:txPr>
        <a:bodyPr/>
        <a:lstStyle/>
        <a:p>
          <a:pPr>
            <a:defRPr sz="1050" b="0" i="0" u="none" strike="noStrike" baseline="0">
              <a:solidFill>
                <a:srgbClr val="000000"/>
              </a:solidFill>
              <a:latin typeface="ＭＳ Ｐゴシック"/>
              <a:ea typeface="游ゴシック" panose="020B0400000000000000" pitchFamily="50" charset="-128"/>
              <a:cs typeface="ＭＳ Ｐゴシック"/>
            </a:defRPr>
          </a:pPr>
          <a:endParaRPr lang="ja-JP"/>
        </a:p>
      </c:txPr>
    </c:legend>
    <c:plotVisOnly val="1"/>
    <c:dispBlanksAs val="zero"/>
    <c:showDLblsOverMax val="0"/>
  </c:chart>
  <c:spPr>
    <a:solidFill>
      <a:srgbClr val="FFFFFF"/>
    </a:solidFill>
    <a:ln w="12700">
      <a:solidFill>
        <a:schemeClr val="bg1">
          <a:lumMod val="50000"/>
        </a:schemeClr>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1" i="0" kern="1200" baseline="0">
                <a:solidFill>
                  <a:srgbClr val="000000"/>
                </a:solidFill>
                <a:effectLst/>
                <a:latin typeface="ＭＳ Ｐゴシック" panose="020B0600070205080204" pitchFamily="50" charset="-128"/>
                <a:ea typeface="ＭＳ Ｐゴシック" panose="020B0600070205080204" pitchFamily="50" charset="-128"/>
              </a:rPr>
              <a:t>外国人留学生種別内訳</a:t>
            </a:r>
            <a:endParaRPr lang="ja-JP" altLang="ja-JP">
              <a:effectLst/>
            </a:endParaRPr>
          </a:p>
        </c:rich>
      </c:tx>
      <c:layout>
        <c:manualLayout>
          <c:xMode val="edge"/>
          <c:yMode val="edge"/>
          <c:x val="0.32766796296296291"/>
          <c:y val="5.42735042735042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88201851851852"/>
          <c:y val="0.2607888888888889"/>
          <c:w val="0.52828555555555556"/>
          <c:h val="0.60956025641025646"/>
        </c:manualLayout>
      </c:layout>
      <c:doughnutChart>
        <c:varyColors val="1"/>
        <c:ser>
          <c:idx val="0"/>
          <c:order val="0"/>
          <c:tx>
            <c:strRef>
              <c:f>'2.国籍別・地域別・男女別'!$R$2</c:f>
              <c:strCache>
                <c:ptCount val="1"/>
                <c:pt idx="0">
                  <c:v>人数</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2-4D80-4400-B19A-648968DB34C3}"/>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1-4D80-4400-B19A-648968DB34C3}"/>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3-4D80-4400-B19A-648968DB34C3}"/>
              </c:ext>
            </c:extLst>
          </c:dPt>
          <c:dLbls>
            <c:dLbl>
              <c:idx val="0"/>
              <c:layout>
                <c:manualLayout>
                  <c:x val="0.15639814814814812"/>
                  <c:y val="0.1506088675213674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CBF0FBFE-5AD0-44D5-81EB-F1B64B26AF13}" type="CATEGORYNAME">
                      <a:rPr lang="ja-JP" altLang="en-US" sz="1200"/>
                      <a:pPr>
                        <a:defRPr/>
                      </a:pPr>
                      <a:t>[分類名]</a:t>
                    </a:fld>
                    <a:endParaRPr lang="ja-JP" altLang="en-US" sz="900" baseline="0"/>
                  </a:p>
                  <a:p>
                    <a:pPr>
                      <a:defRPr/>
                    </a:pPr>
                    <a:r>
                      <a:rPr lang="ja-JP" altLang="en-US" baseline="0"/>
                      <a:t> </a:t>
                    </a:r>
                    <a:fld id="{AFA7867D-B04B-49ED-AA86-0D3B8C751D60}" type="VALUE">
                      <a:rPr lang="en-US" altLang="ja-JP" sz="1200" baseline="0"/>
                      <a:pPr>
                        <a:defRPr/>
                      </a:pPr>
                      <a:t>[値]</a:t>
                    </a:fld>
                    <a:r>
                      <a:rPr lang="ja-JP" altLang="en-US" sz="1200" baseline="0"/>
                      <a:t>名</a:t>
                    </a:r>
                    <a:r>
                      <a:rPr lang="en-US" altLang="ja-JP" sz="1200" baseline="0"/>
                      <a:t>, 80.7%</a:t>
                    </a:r>
                  </a:p>
                </c:rich>
              </c:tx>
              <c:spPr>
                <a:xfrm>
                  <a:off x="3331786" y="3822295"/>
                  <a:ext cx="1136712" cy="639237"/>
                </a:xfrm>
                <a:solidFill>
                  <a:sysClr val="window" lastClr="FFFFFF"/>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30922"/>
                        <a:gd name="adj2" fmla="val -15719"/>
                      </a:avLst>
                    </a:prstGeom>
                    <a:noFill/>
                    <a:ln>
                      <a:noFill/>
                    </a:ln>
                  </c15:spPr>
                  <c15:layout>
                    <c:manualLayout>
                      <c:w val="0.24813185185185185"/>
                      <c:h val="0.17458076923076921"/>
                    </c:manualLayout>
                  </c15:layout>
                  <c15:dlblFieldTable/>
                  <c15:showDataLabelsRange val="0"/>
                </c:ext>
                <c:ext xmlns:c16="http://schemas.microsoft.com/office/drawing/2014/chart" uri="{C3380CC4-5D6E-409C-BE32-E72D297353CC}">
                  <c16:uniqueId val="{00000002-4D80-4400-B19A-648968DB34C3}"/>
                </c:ext>
              </c:extLst>
            </c:dLbl>
            <c:dLbl>
              <c:idx val="1"/>
              <c:layout>
                <c:manualLayout>
                  <c:x val="-0.18462037037037038"/>
                  <c:y val="-8.0053311965811988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99348A8F-DE6F-4DF5-AB6B-1DA0A591C2BF}" type="CATEGORYNAME">
                      <a:rPr lang="ja-JP" altLang="en-US" sz="1200"/>
                      <a:pPr>
                        <a:defRPr/>
                      </a:pPr>
                      <a:t>[分類名]</a:t>
                    </a:fld>
                    <a:r>
                      <a:rPr lang="ja-JP" altLang="en-US" sz="1200" baseline="0"/>
                      <a:t>
</a:t>
                    </a:r>
                    <a:fld id="{A6BA471E-9D85-430C-8FFD-A845D9F08FE0}" type="VALUE">
                      <a:rPr lang="en-US" altLang="ja-JP" sz="1200" baseline="0"/>
                      <a:pPr>
                        <a:defRPr/>
                      </a:pPr>
                      <a:t>[値]</a:t>
                    </a:fld>
                    <a:r>
                      <a:rPr lang="ja-JP" altLang="en-US" sz="1200" baseline="0"/>
                      <a:t>名</a:t>
                    </a:r>
                    <a:r>
                      <a:rPr lang="en-US" altLang="ja-JP" sz="1200" baseline="0"/>
                      <a:t>,
18.9%</a:t>
                    </a:r>
                  </a:p>
                </c:rich>
              </c:tx>
              <c:spPr>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45462"/>
                        <a:gd name="adj2" fmla="val 13034"/>
                      </a:avLst>
                    </a:prstGeom>
                    <a:noFill/>
                    <a:ln>
                      <a:noFill/>
                    </a:ln>
                  </c15:spPr>
                  <c15:layout>
                    <c:manualLayout>
                      <c:w val="0.15639351851851852"/>
                      <c:h val="0.21257222222222219"/>
                    </c:manualLayout>
                  </c15:layout>
                  <c15:dlblFieldTable/>
                  <c15:showDataLabelsRange val="0"/>
                </c:ext>
                <c:ext xmlns:c16="http://schemas.microsoft.com/office/drawing/2014/chart" uri="{C3380CC4-5D6E-409C-BE32-E72D297353CC}">
                  <c16:uniqueId val="{00000001-4D80-4400-B19A-648968DB34C3}"/>
                </c:ext>
              </c:extLst>
            </c:dLbl>
            <c:dLbl>
              <c:idx val="2"/>
              <c:layout>
                <c:manualLayout>
                  <c:x val="1.175925925925926E-3"/>
                  <c:y val="-0.14246794871794871"/>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11C6E4BE-79BB-4F8F-B1CA-66460A73F6ED}" type="CATEGORYNAME">
                      <a:rPr lang="ja-JP" altLang="en-US" sz="1200"/>
                      <a:pPr>
                        <a:defRPr/>
                      </a:pPr>
                      <a:t>[分類名]</a:t>
                    </a:fld>
                    <a:r>
                      <a:rPr lang="ja-JP" altLang="en-US" sz="1200" baseline="0"/>
                      <a:t>
</a:t>
                    </a:r>
                    <a:r>
                      <a:rPr lang="en-US" altLang="ja-JP" sz="1200" baseline="0"/>
                      <a:t>15</a:t>
                    </a:r>
                    <a:r>
                      <a:rPr lang="ja-JP" altLang="en-US" sz="1200" baseline="0"/>
                      <a:t>名</a:t>
                    </a:r>
                    <a:r>
                      <a:rPr lang="en-US" altLang="ja-JP" sz="1200" baseline="0"/>
                      <a:t>,0.4%</a:t>
                    </a:r>
                  </a:p>
                </c:rich>
              </c:tx>
              <c:spPr>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8738"/>
                        <a:gd name="adj2" fmla="val 42112"/>
                      </a:avLst>
                    </a:prstGeom>
                    <a:noFill/>
                    <a:ln>
                      <a:noFill/>
                    </a:ln>
                  </c15:spPr>
                  <c15:layout>
                    <c:manualLayout>
                      <c:w val="0.24832240740740741"/>
                      <c:h val="0.12030726495726496"/>
                    </c:manualLayout>
                  </c15:layout>
                  <c15:dlblFieldTable/>
                  <c15:showDataLabelsRange val="0"/>
                </c:ext>
                <c:ext xmlns:c16="http://schemas.microsoft.com/office/drawing/2014/chart" uri="{C3380CC4-5D6E-409C-BE32-E72D297353CC}">
                  <c16:uniqueId val="{00000003-4D80-4400-B19A-648968DB34C3}"/>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'2.国籍別・地域別・男女別'!$Q$3:$Q$5</c:f>
              <c:strCache>
                <c:ptCount val="3"/>
                <c:pt idx="0">
                  <c:v>私費留学生</c:v>
                </c:pt>
                <c:pt idx="1">
                  <c:v>国費留学生</c:v>
                </c:pt>
                <c:pt idx="2">
                  <c:v>外国政府派遣</c:v>
                </c:pt>
              </c:strCache>
            </c:strRef>
          </c:cat>
          <c:val>
            <c:numRef>
              <c:f>'2.国籍別・地域別・男女別'!$R$3:$R$5</c:f>
              <c:numCache>
                <c:formatCode>General</c:formatCode>
                <c:ptCount val="3"/>
                <c:pt idx="0">
                  <c:v>3178</c:v>
                </c:pt>
                <c:pt idx="1">
                  <c:v>745</c:v>
                </c:pt>
                <c:pt idx="2">
                  <c:v>15</c:v>
                </c:pt>
              </c:numCache>
            </c:numRef>
          </c:val>
          <c:extLst>
            <c:ext xmlns:c16="http://schemas.microsoft.com/office/drawing/2014/chart" uri="{C3380CC4-5D6E-409C-BE32-E72D297353CC}">
              <c16:uniqueId val="{00000000-4D80-4400-B19A-648968DB34C3}"/>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r"/>
      <c:layout>
        <c:manualLayout>
          <c:xMode val="edge"/>
          <c:yMode val="edge"/>
          <c:x val="0.78001259259259259"/>
          <c:y val="0.46082094017094016"/>
          <c:w val="0.18941333333333335"/>
          <c:h val="0.1521698717948717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219075</xdr:colOff>
      <xdr:row>1</xdr:row>
      <xdr:rowOff>104775</xdr:rowOff>
    </xdr:from>
    <xdr:to>
      <xdr:col>17</xdr:col>
      <xdr:colOff>180975</xdr:colOff>
      <xdr:row>26</xdr:row>
      <xdr:rowOff>133350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313766</xdr:colOff>
      <xdr:row>3</xdr:row>
      <xdr:rowOff>123265</xdr:rowOff>
    </xdr:from>
    <xdr:to>
      <xdr:col>19</xdr:col>
      <xdr:colOff>415394</xdr:colOff>
      <xdr:row>4</xdr:row>
      <xdr:rowOff>218877</xdr:rowOff>
    </xdr:to>
    <xdr:sp macro="" textlink="">
      <xdr:nvSpPr>
        <xdr:cNvPr id="3" name="Text Box 127"/>
        <xdr:cNvSpPr txBox="1">
          <a:spLocks noChangeArrowheads="1"/>
        </xdr:cNvSpPr>
      </xdr:nvSpPr>
      <xdr:spPr bwMode="auto">
        <a:xfrm>
          <a:off x="8090648" y="1647265"/>
          <a:ext cx="2678981" cy="330936"/>
        </a:xfrm>
        <a:prstGeom prst="rect">
          <a:avLst/>
        </a:prstGeom>
        <a:noFill/>
        <a:ln w="9525">
          <a:noFill/>
          <a:miter lim="800000"/>
          <a:headEnd/>
          <a:tailEnd/>
        </a:ln>
      </xdr:spPr>
      <xdr:txBody>
        <a:bodyPr wrap="square" lIns="36576"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1100" b="0" i="0" u="none" strike="noStrike" baseline="0">
              <a:solidFill>
                <a:srgbClr val="000000"/>
              </a:solidFill>
              <a:latin typeface="Osaka"/>
            </a:rPr>
            <a:t>本部国際支援課調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244848</xdr:colOff>
      <xdr:row>0</xdr:row>
      <xdr:rowOff>344020</xdr:rowOff>
    </xdr:from>
    <xdr:to>
      <xdr:col>15</xdr:col>
      <xdr:colOff>1296966</xdr:colOff>
      <xdr:row>20</xdr:row>
      <xdr:rowOff>205491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14007</xdr:colOff>
      <xdr:row>21</xdr:row>
      <xdr:rowOff>230841</xdr:rowOff>
    </xdr:from>
    <xdr:to>
      <xdr:col>7</xdr:col>
      <xdr:colOff>629095</xdr:colOff>
      <xdr:row>41</xdr:row>
      <xdr:rowOff>204370</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4483</xdr:colOff>
      <xdr:row>21</xdr:row>
      <xdr:rowOff>230841</xdr:rowOff>
    </xdr:from>
    <xdr:to>
      <xdr:col>15</xdr:col>
      <xdr:colOff>1303130</xdr:colOff>
      <xdr:row>41</xdr:row>
      <xdr:rowOff>204370</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11206</xdr:colOff>
      <xdr:row>1</xdr:row>
      <xdr:rowOff>1120</xdr:rowOff>
    </xdr:from>
    <xdr:to>
      <xdr:col>7</xdr:col>
      <xdr:colOff>626294</xdr:colOff>
      <xdr:row>20</xdr:row>
      <xdr:rowOff>209973</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347382</xdr:colOff>
      <xdr:row>10</xdr:row>
      <xdr:rowOff>112059</xdr:rowOff>
    </xdr:from>
    <xdr:to>
      <xdr:col>4</xdr:col>
      <xdr:colOff>512407</xdr:colOff>
      <xdr:row>14</xdr:row>
      <xdr:rowOff>121834</xdr:rowOff>
    </xdr:to>
    <xdr:sp macro="" textlink="">
      <xdr:nvSpPr>
        <xdr:cNvPr id="8" name="Text Box 2"/>
        <xdr:cNvSpPr txBox="1">
          <a:spLocks noChangeArrowheads="1"/>
        </xdr:cNvSpPr>
      </xdr:nvSpPr>
      <xdr:spPr bwMode="auto">
        <a:xfrm>
          <a:off x="1714500" y="2577353"/>
          <a:ext cx="1532142" cy="951069"/>
        </a:xfrm>
        <a:prstGeom prst="rect">
          <a:avLst/>
        </a:prstGeom>
        <a:no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600"/>
            </a:lnSpc>
            <a:defRPr sz="1000"/>
          </a:pPr>
          <a:r>
            <a:rPr lang="ja-JP" altLang="en-US" sz="1400" b="0" i="0" u="none" strike="noStrike" baseline="0">
              <a:solidFill>
                <a:srgbClr val="000000"/>
              </a:solidFill>
              <a:latin typeface="ＭＳ Ｐゴシック"/>
              <a:ea typeface="ＭＳ Ｐゴシック"/>
            </a:rPr>
            <a:t>留学生総数</a:t>
          </a:r>
        </a:p>
        <a:p>
          <a:pPr algn="ctr" rtl="0">
            <a:lnSpc>
              <a:spcPts val="1600"/>
            </a:lnSpc>
            <a:defRPr sz="1000"/>
          </a:pPr>
          <a:r>
            <a:rPr lang="en-US" altLang="ja-JP" sz="1400" b="0" i="0" u="none" strike="noStrike" baseline="0">
              <a:solidFill>
                <a:srgbClr val="000000"/>
              </a:solidFill>
              <a:latin typeface="ＭＳ Ｐゴシック"/>
              <a:ea typeface="ＭＳ Ｐゴシック"/>
            </a:rPr>
            <a:t>3,938</a:t>
          </a:r>
          <a:r>
            <a:rPr lang="ja-JP" altLang="en-US" sz="1400" b="0" i="0" u="none" strike="noStrike" baseline="0">
              <a:solidFill>
                <a:srgbClr val="000000"/>
              </a:solidFill>
              <a:latin typeface="ＭＳ Ｐゴシック"/>
              <a:ea typeface="ＭＳ Ｐゴシック"/>
            </a:rPr>
            <a:t>名</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0.28325</cdr:x>
      <cdr:y>0.46636</cdr:y>
    </cdr:from>
    <cdr:to>
      <cdr:x>0.58534</cdr:x>
      <cdr:y>0.66901</cdr:y>
    </cdr:to>
    <cdr:sp macro="" textlink="">
      <cdr:nvSpPr>
        <cdr:cNvPr id="4" name="Text Box 2"/>
        <cdr:cNvSpPr txBox="1">
          <a:spLocks xmlns:a="http://schemas.openxmlformats.org/drawingml/2006/main" noChangeArrowheads="1"/>
        </cdr:cNvSpPr>
      </cdr:nvSpPr>
      <cdr:spPr bwMode="auto">
        <a:xfrm xmlns:a="http://schemas.openxmlformats.org/drawingml/2006/main">
          <a:off x="1529555" y="2182555"/>
          <a:ext cx="1631286" cy="94840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600"/>
            </a:lnSpc>
            <a:defRPr sz="1000"/>
          </a:pPr>
          <a:r>
            <a:rPr lang="ja-JP" altLang="en-US" sz="1400" b="0" i="0" u="none" strike="noStrike" baseline="0">
              <a:solidFill>
                <a:srgbClr val="000000"/>
              </a:solidFill>
              <a:latin typeface="ＭＳ Ｐゴシック"/>
              <a:ea typeface="ＭＳ Ｐゴシック"/>
            </a:rPr>
            <a:t>留学生総数</a:t>
          </a:r>
        </a:p>
        <a:p xmlns:a="http://schemas.openxmlformats.org/drawingml/2006/main">
          <a:pPr algn="ctr" rtl="0">
            <a:lnSpc>
              <a:spcPts val="1600"/>
            </a:lnSpc>
            <a:defRPr sz="1000"/>
          </a:pPr>
          <a:r>
            <a:rPr lang="en-US" altLang="ja-JP" sz="1400" b="0" i="0" u="none" strike="noStrike" baseline="0">
              <a:solidFill>
                <a:srgbClr val="000000"/>
              </a:solidFill>
              <a:latin typeface="ＭＳ Ｐゴシック"/>
              <a:ea typeface="ＭＳ Ｐゴシック"/>
            </a:rPr>
            <a:t>3,938</a:t>
          </a:r>
          <a:r>
            <a:rPr lang="ja-JP" altLang="en-US" sz="1400" b="0" i="0" u="none" strike="noStrike" baseline="0">
              <a:solidFill>
                <a:srgbClr val="000000"/>
              </a:solidFill>
              <a:latin typeface="ＭＳ Ｐゴシック"/>
              <a:ea typeface="ＭＳ Ｐゴシック"/>
            </a:rPr>
            <a:t>名</a:t>
          </a:r>
        </a:p>
      </cdr:txBody>
    </cdr:sp>
  </cdr:relSizeAnchor>
</c:userShapes>
</file>

<file path=xl/drawings/drawing4.xml><?xml version="1.0" encoding="utf-8"?>
<c:userShapes xmlns:c="http://schemas.openxmlformats.org/drawingml/2006/chart">
  <cdr:relSizeAnchor xmlns:cdr="http://schemas.openxmlformats.org/drawingml/2006/chartDrawing">
    <cdr:from>
      <cdr:x>0.38687</cdr:x>
      <cdr:y>0.45371</cdr:y>
    </cdr:from>
    <cdr:to>
      <cdr:x>0.67195</cdr:x>
      <cdr:y>0.64849</cdr:y>
    </cdr:to>
    <cdr:sp macro="" textlink="">
      <cdr:nvSpPr>
        <cdr:cNvPr id="4" name="Text Box 2"/>
        <cdr:cNvSpPr txBox="1">
          <a:spLocks xmlns:a="http://schemas.openxmlformats.org/drawingml/2006/main" noChangeArrowheads="1"/>
        </cdr:cNvSpPr>
      </cdr:nvSpPr>
      <cdr:spPr bwMode="auto">
        <a:xfrm xmlns:a="http://schemas.openxmlformats.org/drawingml/2006/main">
          <a:off x="2011830" y="1608418"/>
          <a:ext cx="1486278" cy="70163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600"/>
            </a:lnSpc>
            <a:defRPr sz="1000"/>
          </a:pPr>
          <a:r>
            <a:rPr lang="ja-JP" altLang="en-US" sz="1400" b="0" i="0" u="none" strike="noStrike" baseline="0">
              <a:solidFill>
                <a:srgbClr val="000000"/>
              </a:solidFill>
              <a:latin typeface="ＭＳ Ｐゴシック"/>
              <a:ea typeface="ＭＳ Ｐゴシック"/>
            </a:rPr>
            <a:t>留学生総数</a:t>
          </a:r>
        </a:p>
        <a:p xmlns:a="http://schemas.openxmlformats.org/drawingml/2006/main">
          <a:pPr algn="ctr" rtl="0">
            <a:lnSpc>
              <a:spcPts val="1600"/>
            </a:lnSpc>
            <a:defRPr sz="1000"/>
          </a:pPr>
          <a:r>
            <a:rPr lang="en-US" altLang="ja-JP" sz="1400" b="0" i="0" u="none" strike="noStrike" baseline="0">
              <a:solidFill>
                <a:srgbClr val="000000"/>
              </a:solidFill>
              <a:latin typeface="ＭＳ Ｐゴシック"/>
              <a:ea typeface="ＭＳ Ｐゴシック"/>
            </a:rPr>
            <a:t>3,938</a:t>
          </a:r>
          <a:r>
            <a:rPr lang="ja-JP" altLang="en-US" sz="1400" b="0" i="0" u="none" strike="noStrike" baseline="0">
              <a:solidFill>
                <a:srgbClr val="000000"/>
              </a:solidFill>
              <a:latin typeface="ＭＳ Ｐゴシック"/>
              <a:ea typeface="ＭＳ Ｐゴシック"/>
            </a:rPr>
            <a:t>名</a:t>
          </a:r>
        </a:p>
      </cdr:txBody>
    </cdr:sp>
  </cdr:relSizeAnchor>
</c:userShapes>
</file>

<file path=xl/drawings/drawing5.xml><?xml version="1.0" encoding="utf-8"?>
<c:userShapes xmlns:c="http://schemas.openxmlformats.org/drawingml/2006/chart">
  <cdr:relSizeAnchor xmlns:cdr="http://schemas.openxmlformats.org/drawingml/2006/chartDrawing">
    <cdr:from>
      <cdr:x>0.29915</cdr:x>
      <cdr:y>0.55853</cdr:y>
    </cdr:from>
    <cdr:to>
      <cdr:x>0.58098</cdr:x>
      <cdr:y>0.75352</cdr:y>
    </cdr:to>
    <cdr:sp macro="" textlink="">
      <cdr:nvSpPr>
        <cdr:cNvPr id="5" name="Text Box 2"/>
        <cdr:cNvSpPr txBox="1">
          <a:spLocks xmlns:a="http://schemas.openxmlformats.org/drawingml/2006/main" noChangeArrowheads="1"/>
        </cdr:cNvSpPr>
      </cdr:nvSpPr>
      <cdr:spPr bwMode="auto">
        <a:xfrm xmlns:a="http://schemas.openxmlformats.org/drawingml/2006/main">
          <a:off x="1615432" y="2613942"/>
          <a:ext cx="1521882" cy="9125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600"/>
            </a:lnSpc>
            <a:defRPr sz="1000"/>
          </a:pPr>
          <a:r>
            <a:rPr lang="ja-JP" altLang="en-US" sz="1400" b="0" i="0" u="none" strike="noStrike" baseline="0">
              <a:solidFill>
                <a:srgbClr val="000000"/>
              </a:solidFill>
              <a:latin typeface="ＭＳ Ｐゴシック"/>
              <a:ea typeface="ＭＳ Ｐゴシック"/>
            </a:rPr>
            <a:t>留学生総数</a:t>
          </a:r>
        </a:p>
        <a:p xmlns:a="http://schemas.openxmlformats.org/drawingml/2006/main">
          <a:pPr algn="ctr" rtl="0">
            <a:lnSpc>
              <a:spcPts val="1600"/>
            </a:lnSpc>
            <a:defRPr sz="1000"/>
          </a:pPr>
          <a:r>
            <a:rPr lang="en-US" altLang="ja-JP" sz="1400" b="0" i="0" u="none" strike="noStrike" baseline="0">
              <a:solidFill>
                <a:srgbClr val="000000"/>
              </a:solidFill>
              <a:latin typeface="ＭＳ Ｐゴシック"/>
              <a:ea typeface="ＭＳ Ｐゴシック"/>
            </a:rPr>
            <a:t>3,938</a:t>
          </a:r>
          <a:r>
            <a:rPr lang="ja-JP" altLang="en-US" sz="1400" b="0" i="0" u="none" strike="noStrike" baseline="0">
              <a:solidFill>
                <a:srgbClr val="000000"/>
              </a:solidFill>
              <a:latin typeface="ＭＳ Ｐゴシック"/>
              <a:ea typeface="ＭＳ Ｐゴシック"/>
            </a:rPr>
            <a:t>名</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1&#25945;&#32946;&#12539;&#23398;&#29983;&#25903;&#25588;&#37096;/07&#22269;&#38555;&#25903;&#25588;&#35506;/00&#20849;&#26377;/&#12304;11&#12305;&#35519;&#26619;/01.&#22806;&#22269;&#20154;&#23398;&#29983;&#25968;&#35519;&#26619;&#12539;&#23398;&#26657;&#22522;&#26412;&#35519;&#26619;/H29.5.1/&#22806;&#22269;&#20154;&#23398;&#29983;&#25968;&#35519;&#26619;&#12487;&#12540;&#12479;&#20986;&#21147;%20&#30906;&#23450;&#29256;2017.5.1&#29694;&#22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1&#25945;&#32946;&#12539;&#23398;&#29983;&#25903;&#25588;&#37096;/07&#22269;&#38555;&#25903;&#25588;&#35506;/00&#20849;&#26377;/&#12304;11&#12305;&#35519;&#26619;/01.&#22806;&#22269;&#20154;&#23398;&#29983;&#25968;&#35519;&#26619;&#12539;&#23398;&#26657;&#22522;&#26412;&#35519;&#26619;/H30.5.1/06%20&#20840;&#23398;&#29983;&#25968;&#30906;&#35469;/&#12304;&#23398;&#21209;&#35506;&#22238;&#31572;&#12395;&#20462;&#27491;&#12305;&#22806;&#22269;&#20154;&#23398;&#29983;&#25968;&#35519;&#26619;&#12487;&#12540;&#12479;&#20986;&#21147;&#20840;&#23398;&#24115;&#31080;20180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推移"/>
      <sheetName val="2.国籍別・地域別・男女別"/>
      <sheetName val="3.外国人留学生の比率"/>
      <sheetName val="外国人学生数"/>
      <sheetName val="学部・研究科別外国人留学生数"/>
      <sheetName val="国籍別外国人留学生数"/>
    </sheetNames>
    <sheetDataSet>
      <sheetData sheetId="0">
        <row r="29">
          <cell r="B29">
            <v>5</v>
          </cell>
        </row>
      </sheetData>
      <sheetData sheetId="1" refreshError="1"/>
      <sheetData sheetId="2" refreshError="1"/>
      <sheetData sheetId="3">
        <row r="8">
          <cell r="R8">
            <v>777</v>
          </cell>
        </row>
        <row r="10">
          <cell r="R10">
            <v>7</v>
          </cell>
        </row>
        <row r="12">
          <cell r="R12">
            <v>7</v>
          </cell>
        </row>
        <row r="16">
          <cell r="R16">
            <v>2830</v>
          </cell>
        </row>
        <row r="20">
          <cell r="R20">
            <v>75</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外国人留学生の比率"/>
      <sheetName val="外国人学生数"/>
      <sheetName val="学部・研究科別外国人留学生数"/>
      <sheetName val="国籍別外国人留学生数"/>
    </sheetNames>
    <sheetDataSet>
      <sheetData sheetId="0"/>
      <sheetData sheetId="1">
        <row r="26">
          <cell r="B26">
            <v>275</v>
          </cell>
        </row>
        <row r="30">
          <cell r="B30">
            <v>452</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33"/>
  <sheetViews>
    <sheetView tabSelected="1" zoomScale="85" zoomScaleNormal="85" workbookViewId="0">
      <selection sqref="A1:R1"/>
    </sheetView>
  </sheetViews>
  <sheetFormatPr defaultColWidth="9" defaultRowHeight="18.75"/>
  <cols>
    <col min="1" max="1" width="14.125" style="218" customWidth="1"/>
    <col min="2" max="25" width="6.75" style="218" customWidth="1"/>
    <col min="26" max="27" width="6.75" style="259" customWidth="1"/>
    <col min="28" max="28" width="9" style="218" customWidth="1"/>
    <col min="29" max="257" width="9" style="218"/>
    <col min="258" max="258" width="14.125" style="218" customWidth="1"/>
    <col min="259" max="283" width="6.75" style="218" customWidth="1"/>
    <col min="284" max="284" width="9" style="218" customWidth="1"/>
    <col min="285" max="513" width="9" style="218"/>
    <col min="514" max="514" width="14.125" style="218" customWidth="1"/>
    <col min="515" max="539" width="6.75" style="218" customWidth="1"/>
    <col min="540" max="540" width="9" style="218" customWidth="1"/>
    <col min="541" max="769" width="9" style="218"/>
    <col min="770" max="770" width="14.125" style="218" customWidth="1"/>
    <col min="771" max="795" width="6.75" style="218" customWidth="1"/>
    <col min="796" max="796" width="9" style="218" customWidth="1"/>
    <col min="797" max="1025" width="9" style="218"/>
    <col min="1026" max="1026" width="14.125" style="218" customWidth="1"/>
    <col min="1027" max="1051" width="6.75" style="218" customWidth="1"/>
    <col min="1052" max="1052" width="9" style="218" customWidth="1"/>
    <col min="1053" max="1281" width="9" style="218"/>
    <col min="1282" max="1282" width="14.125" style="218" customWidth="1"/>
    <col min="1283" max="1307" width="6.75" style="218" customWidth="1"/>
    <col min="1308" max="1308" width="9" style="218" customWidth="1"/>
    <col min="1309" max="1537" width="9" style="218"/>
    <col min="1538" max="1538" width="14.125" style="218" customWidth="1"/>
    <col min="1539" max="1563" width="6.75" style="218" customWidth="1"/>
    <col min="1564" max="1564" width="9" style="218" customWidth="1"/>
    <col min="1565" max="1793" width="9" style="218"/>
    <col min="1794" max="1794" width="14.125" style="218" customWidth="1"/>
    <col min="1795" max="1819" width="6.75" style="218" customWidth="1"/>
    <col min="1820" max="1820" width="9" style="218" customWidth="1"/>
    <col min="1821" max="2049" width="9" style="218"/>
    <col min="2050" max="2050" width="14.125" style="218" customWidth="1"/>
    <col min="2051" max="2075" width="6.75" style="218" customWidth="1"/>
    <col min="2076" max="2076" width="9" style="218" customWidth="1"/>
    <col min="2077" max="2305" width="9" style="218"/>
    <col min="2306" max="2306" width="14.125" style="218" customWidth="1"/>
    <col min="2307" max="2331" width="6.75" style="218" customWidth="1"/>
    <col min="2332" max="2332" width="9" style="218" customWidth="1"/>
    <col min="2333" max="2561" width="9" style="218"/>
    <col min="2562" max="2562" width="14.125" style="218" customWidth="1"/>
    <col min="2563" max="2587" width="6.75" style="218" customWidth="1"/>
    <col min="2588" max="2588" width="9" style="218" customWidth="1"/>
    <col min="2589" max="2817" width="9" style="218"/>
    <col min="2818" max="2818" width="14.125" style="218" customWidth="1"/>
    <col min="2819" max="2843" width="6.75" style="218" customWidth="1"/>
    <col min="2844" max="2844" width="9" style="218" customWidth="1"/>
    <col min="2845" max="3073" width="9" style="218"/>
    <col min="3074" max="3074" width="14.125" style="218" customWidth="1"/>
    <col min="3075" max="3099" width="6.75" style="218" customWidth="1"/>
    <col min="3100" max="3100" width="9" style="218" customWidth="1"/>
    <col min="3101" max="3329" width="9" style="218"/>
    <col min="3330" max="3330" width="14.125" style="218" customWidth="1"/>
    <col min="3331" max="3355" width="6.75" style="218" customWidth="1"/>
    <col min="3356" max="3356" width="9" style="218" customWidth="1"/>
    <col min="3357" max="3585" width="9" style="218"/>
    <col min="3586" max="3586" width="14.125" style="218" customWidth="1"/>
    <col min="3587" max="3611" width="6.75" style="218" customWidth="1"/>
    <col min="3612" max="3612" width="9" style="218" customWidth="1"/>
    <col min="3613" max="3841" width="9" style="218"/>
    <col min="3842" max="3842" width="14.125" style="218" customWidth="1"/>
    <col min="3843" max="3867" width="6.75" style="218" customWidth="1"/>
    <col min="3868" max="3868" width="9" style="218" customWidth="1"/>
    <col min="3869" max="4097" width="9" style="218"/>
    <col min="4098" max="4098" width="14.125" style="218" customWidth="1"/>
    <col min="4099" max="4123" width="6.75" style="218" customWidth="1"/>
    <col min="4124" max="4124" width="9" style="218" customWidth="1"/>
    <col min="4125" max="4353" width="9" style="218"/>
    <col min="4354" max="4354" width="14.125" style="218" customWidth="1"/>
    <col min="4355" max="4379" width="6.75" style="218" customWidth="1"/>
    <col min="4380" max="4380" width="9" style="218" customWidth="1"/>
    <col min="4381" max="4609" width="9" style="218"/>
    <col min="4610" max="4610" width="14.125" style="218" customWidth="1"/>
    <col min="4611" max="4635" width="6.75" style="218" customWidth="1"/>
    <col min="4636" max="4636" width="9" style="218" customWidth="1"/>
    <col min="4637" max="4865" width="9" style="218"/>
    <col min="4866" max="4866" width="14.125" style="218" customWidth="1"/>
    <col min="4867" max="4891" width="6.75" style="218" customWidth="1"/>
    <col min="4892" max="4892" width="9" style="218" customWidth="1"/>
    <col min="4893" max="5121" width="9" style="218"/>
    <col min="5122" max="5122" width="14.125" style="218" customWidth="1"/>
    <col min="5123" max="5147" width="6.75" style="218" customWidth="1"/>
    <col min="5148" max="5148" width="9" style="218" customWidth="1"/>
    <col min="5149" max="5377" width="9" style="218"/>
    <col min="5378" max="5378" width="14.125" style="218" customWidth="1"/>
    <col min="5379" max="5403" width="6.75" style="218" customWidth="1"/>
    <col min="5404" max="5404" width="9" style="218" customWidth="1"/>
    <col min="5405" max="5633" width="9" style="218"/>
    <col min="5634" max="5634" width="14.125" style="218" customWidth="1"/>
    <col min="5635" max="5659" width="6.75" style="218" customWidth="1"/>
    <col min="5660" max="5660" width="9" style="218" customWidth="1"/>
    <col min="5661" max="5889" width="9" style="218"/>
    <col min="5890" max="5890" width="14.125" style="218" customWidth="1"/>
    <col min="5891" max="5915" width="6.75" style="218" customWidth="1"/>
    <col min="5916" max="5916" width="9" style="218" customWidth="1"/>
    <col min="5917" max="6145" width="9" style="218"/>
    <col min="6146" max="6146" width="14.125" style="218" customWidth="1"/>
    <col min="6147" max="6171" width="6.75" style="218" customWidth="1"/>
    <col min="6172" max="6172" width="9" style="218" customWidth="1"/>
    <col min="6173" max="6401" width="9" style="218"/>
    <col min="6402" max="6402" width="14.125" style="218" customWidth="1"/>
    <col min="6403" max="6427" width="6.75" style="218" customWidth="1"/>
    <col min="6428" max="6428" width="9" style="218" customWidth="1"/>
    <col min="6429" max="6657" width="9" style="218"/>
    <col min="6658" max="6658" width="14.125" style="218" customWidth="1"/>
    <col min="6659" max="6683" width="6.75" style="218" customWidth="1"/>
    <col min="6684" max="6684" width="9" style="218" customWidth="1"/>
    <col min="6685" max="6913" width="9" style="218"/>
    <col min="6914" max="6914" width="14.125" style="218" customWidth="1"/>
    <col min="6915" max="6939" width="6.75" style="218" customWidth="1"/>
    <col min="6940" max="6940" width="9" style="218" customWidth="1"/>
    <col min="6941" max="7169" width="9" style="218"/>
    <col min="7170" max="7170" width="14.125" style="218" customWidth="1"/>
    <col min="7171" max="7195" width="6.75" style="218" customWidth="1"/>
    <col min="7196" max="7196" width="9" style="218" customWidth="1"/>
    <col min="7197" max="7425" width="9" style="218"/>
    <col min="7426" max="7426" width="14.125" style="218" customWidth="1"/>
    <col min="7427" max="7451" width="6.75" style="218" customWidth="1"/>
    <col min="7452" max="7452" width="9" style="218" customWidth="1"/>
    <col min="7453" max="7681" width="9" style="218"/>
    <col min="7682" max="7682" width="14.125" style="218" customWidth="1"/>
    <col min="7683" max="7707" width="6.75" style="218" customWidth="1"/>
    <col min="7708" max="7708" width="9" style="218" customWidth="1"/>
    <col min="7709" max="7937" width="9" style="218"/>
    <col min="7938" max="7938" width="14.125" style="218" customWidth="1"/>
    <col min="7939" max="7963" width="6.75" style="218" customWidth="1"/>
    <col min="7964" max="7964" width="9" style="218" customWidth="1"/>
    <col min="7965" max="8193" width="9" style="218"/>
    <col min="8194" max="8194" width="14.125" style="218" customWidth="1"/>
    <col min="8195" max="8219" width="6.75" style="218" customWidth="1"/>
    <col min="8220" max="8220" width="9" style="218" customWidth="1"/>
    <col min="8221" max="8449" width="9" style="218"/>
    <col min="8450" max="8450" width="14.125" style="218" customWidth="1"/>
    <col min="8451" max="8475" width="6.75" style="218" customWidth="1"/>
    <col min="8476" max="8476" width="9" style="218" customWidth="1"/>
    <col min="8477" max="8705" width="9" style="218"/>
    <col min="8706" max="8706" width="14.125" style="218" customWidth="1"/>
    <col min="8707" max="8731" width="6.75" style="218" customWidth="1"/>
    <col min="8732" max="8732" width="9" style="218" customWidth="1"/>
    <col min="8733" max="8961" width="9" style="218"/>
    <col min="8962" max="8962" width="14.125" style="218" customWidth="1"/>
    <col min="8963" max="8987" width="6.75" style="218" customWidth="1"/>
    <col min="8988" max="8988" width="9" style="218" customWidth="1"/>
    <col min="8989" max="9217" width="9" style="218"/>
    <col min="9218" max="9218" width="14.125" style="218" customWidth="1"/>
    <col min="9219" max="9243" width="6.75" style="218" customWidth="1"/>
    <col min="9244" max="9244" width="9" style="218" customWidth="1"/>
    <col min="9245" max="9473" width="9" style="218"/>
    <col min="9474" max="9474" width="14.125" style="218" customWidth="1"/>
    <col min="9475" max="9499" width="6.75" style="218" customWidth="1"/>
    <col min="9500" max="9500" width="9" style="218" customWidth="1"/>
    <col min="9501" max="9729" width="9" style="218"/>
    <col min="9730" max="9730" width="14.125" style="218" customWidth="1"/>
    <col min="9731" max="9755" width="6.75" style="218" customWidth="1"/>
    <col min="9756" max="9756" width="9" style="218" customWidth="1"/>
    <col min="9757" max="9985" width="9" style="218"/>
    <col min="9986" max="9986" width="14.125" style="218" customWidth="1"/>
    <col min="9987" max="10011" width="6.75" style="218" customWidth="1"/>
    <col min="10012" max="10012" width="9" style="218" customWidth="1"/>
    <col min="10013" max="10241" width="9" style="218"/>
    <col min="10242" max="10242" width="14.125" style="218" customWidth="1"/>
    <col min="10243" max="10267" width="6.75" style="218" customWidth="1"/>
    <col min="10268" max="10268" width="9" style="218" customWidth="1"/>
    <col min="10269" max="10497" width="9" style="218"/>
    <col min="10498" max="10498" width="14.125" style="218" customWidth="1"/>
    <col min="10499" max="10523" width="6.75" style="218" customWidth="1"/>
    <col min="10524" max="10524" width="9" style="218" customWidth="1"/>
    <col min="10525" max="10753" width="9" style="218"/>
    <col min="10754" max="10754" width="14.125" style="218" customWidth="1"/>
    <col min="10755" max="10779" width="6.75" style="218" customWidth="1"/>
    <col min="10780" max="10780" width="9" style="218" customWidth="1"/>
    <col min="10781" max="11009" width="9" style="218"/>
    <col min="11010" max="11010" width="14.125" style="218" customWidth="1"/>
    <col min="11011" max="11035" width="6.75" style="218" customWidth="1"/>
    <col min="11036" max="11036" width="9" style="218" customWidth="1"/>
    <col min="11037" max="11265" width="9" style="218"/>
    <col min="11266" max="11266" width="14.125" style="218" customWidth="1"/>
    <col min="11267" max="11291" width="6.75" style="218" customWidth="1"/>
    <col min="11292" max="11292" width="9" style="218" customWidth="1"/>
    <col min="11293" max="11521" width="9" style="218"/>
    <col min="11522" max="11522" width="14.125" style="218" customWidth="1"/>
    <col min="11523" max="11547" width="6.75" style="218" customWidth="1"/>
    <col min="11548" max="11548" width="9" style="218" customWidth="1"/>
    <col min="11549" max="11777" width="9" style="218"/>
    <col min="11778" max="11778" width="14.125" style="218" customWidth="1"/>
    <col min="11779" max="11803" width="6.75" style="218" customWidth="1"/>
    <col min="11804" max="11804" width="9" style="218" customWidth="1"/>
    <col min="11805" max="12033" width="9" style="218"/>
    <col min="12034" max="12034" width="14.125" style="218" customWidth="1"/>
    <col min="12035" max="12059" width="6.75" style="218" customWidth="1"/>
    <col min="12060" max="12060" width="9" style="218" customWidth="1"/>
    <col min="12061" max="12289" width="9" style="218"/>
    <col min="12290" max="12290" width="14.125" style="218" customWidth="1"/>
    <col min="12291" max="12315" width="6.75" style="218" customWidth="1"/>
    <col min="12316" max="12316" width="9" style="218" customWidth="1"/>
    <col min="12317" max="12545" width="9" style="218"/>
    <col min="12546" max="12546" width="14.125" style="218" customWidth="1"/>
    <col min="12547" max="12571" width="6.75" style="218" customWidth="1"/>
    <col min="12572" max="12572" width="9" style="218" customWidth="1"/>
    <col min="12573" max="12801" width="9" style="218"/>
    <col min="12802" max="12802" width="14.125" style="218" customWidth="1"/>
    <col min="12803" max="12827" width="6.75" style="218" customWidth="1"/>
    <col min="12828" max="12828" width="9" style="218" customWidth="1"/>
    <col min="12829" max="13057" width="9" style="218"/>
    <col min="13058" max="13058" width="14.125" style="218" customWidth="1"/>
    <col min="13059" max="13083" width="6.75" style="218" customWidth="1"/>
    <col min="13084" max="13084" width="9" style="218" customWidth="1"/>
    <col min="13085" max="13313" width="9" style="218"/>
    <col min="13314" max="13314" width="14.125" style="218" customWidth="1"/>
    <col min="13315" max="13339" width="6.75" style="218" customWidth="1"/>
    <col min="13340" max="13340" width="9" style="218" customWidth="1"/>
    <col min="13341" max="13569" width="9" style="218"/>
    <col min="13570" max="13570" width="14.125" style="218" customWidth="1"/>
    <col min="13571" max="13595" width="6.75" style="218" customWidth="1"/>
    <col min="13596" max="13596" width="9" style="218" customWidth="1"/>
    <col min="13597" max="13825" width="9" style="218"/>
    <col min="13826" max="13826" width="14.125" style="218" customWidth="1"/>
    <col min="13827" max="13851" width="6.75" style="218" customWidth="1"/>
    <col min="13852" max="13852" width="9" style="218" customWidth="1"/>
    <col min="13853" max="14081" width="9" style="218"/>
    <col min="14082" max="14082" width="14.125" style="218" customWidth="1"/>
    <col min="14083" max="14107" width="6.75" style="218" customWidth="1"/>
    <col min="14108" max="14108" width="9" style="218" customWidth="1"/>
    <col min="14109" max="14337" width="9" style="218"/>
    <col min="14338" max="14338" width="14.125" style="218" customWidth="1"/>
    <col min="14339" max="14363" width="6.75" style="218" customWidth="1"/>
    <col min="14364" max="14364" width="9" style="218" customWidth="1"/>
    <col min="14365" max="14593" width="9" style="218"/>
    <col min="14594" max="14594" width="14.125" style="218" customWidth="1"/>
    <col min="14595" max="14619" width="6.75" style="218" customWidth="1"/>
    <col min="14620" max="14620" width="9" style="218" customWidth="1"/>
    <col min="14621" max="14849" width="9" style="218"/>
    <col min="14850" max="14850" width="14.125" style="218" customWidth="1"/>
    <col min="14851" max="14875" width="6.75" style="218" customWidth="1"/>
    <col min="14876" max="14876" width="9" style="218" customWidth="1"/>
    <col min="14877" max="15105" width="9" style="218"/>
    <col min="15106" max="15106" width="14.125" style="218" customWidth="1"/>
    <col min="15107" max="15131" width="6.75" style="218" customWidth="1"/>
    <col min="15132" max="15132" width="9" style="218" customWidth="1"/>
    <col min="15133" max="15361" width="9" style="218"/>
    <col min="15362" max="15362" width="14.125" style="218" customWidth="1"/>
    <col min="15363" max="15387" width="6.75" style="218" customWidth="1"/>
    <col min="15388" max="15388" width="9" style="218" customWidth="1"/>
    <col min="15389" max="15617" width="9" style="218"/>
    <col min="15618" max="15618" width="14.125" style="218" customWidth="1"/>
    <col min="15619" max="15643" width="6.75" style="218" customWidth="1"/>
    <col min="15644" max="15644" width="9" style="218" customWidth="1"/>
    <col min="15645" max="15873" width="9" style="218"/>
    <col min="15874" max="15874" width="14.125" style="218" customWidth="1"/>
    <col min="15875" max="15899" width="6.75" style="218" customWidth="1"/>
    <col min="15900" max="15900" width="9" style="218" customWidth="1"/>
    <col min="15901" max="16129" width="9" style="218"/>
    <col min="16130" max="16130" width="14.125" style="218" customWidth="1"/>
    <col min="16131" max="16155" width="6.75" style="218" customWidth="1"/>
    <col min="16156" max="16156" width="9" style="218" customWidth="1"/>
    <col min="16157" max="16384" width="9" style="218"/>
  </cols>
  <sheetData>
    <row r="1" spans="1:257" ht="82.5" customHeight="1">
      <c r="A1" s="261" t="s">
        <v>258</v>
      </c>
      <c r="B1" s="262"/>
      <c r="C1" s="262"/>
      <c r="D1" s="262"/>
      <c r="E1" s="262"/>
      <c r="F1" s="262"/>
      <c r="G1" s="262"/>
      <c r="H1" s="262"/>
      <c r="I1" s="262"/>
      <c r="J1" s="262"/>
      <c r="K1" s="262"/>
      <c r="L1" s="262"/>
      <c r="M1" s="262"/>
      <c r="N1" s="262"/>
      <c r="O1" s="263"/>
      <c r="P1" s="263"/>
      <c r="Q1" s="263"/>
      <c r="R1" s="263"/>
      <c r="S1" s="245"/>
      <c r="T1" s="245"/>
      <c r="U1" s="245"/>
      <c r="V1" s="245"/>
      <c r="W1" s="245"/>
      <c r="X1" s="245"/>
      <c r="Y1" s="245"/>
      <c r="Z1" s="246"/>
      <c r="AA1" s="246"/>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c r="CL1" s="245"/>
      <c r="CM1" s="245"/>
      <c r="CN1" s="245"/>
      <c r="CO1" s="245"/>
      <c r="CP1" s="245"/>
      <c r="CQ1" s="245"/>
      <c r="CR1" s="245"/>
      <c r="CS1" s="245"/>
      <c r="CT1" s="245"/>
      <c r="CU1" s="245"/>
      <c r="CV1" s="245"/>
      <c r="CW1" s="245"/>
      <c r="CX1" s="245"/>
      <c r="CY1" s="245"/>
      <c r="CZ1" s="245"/>
      <c r="DA1" s="245"/>
      <c r="DB1" s="245"/>
      <c r="DC1" s="245"/>
      <c r="DD1" s="245"/>
      <c r="DE1" s="245"/>
      <c r="DF1" s="245"/>
      <c r="DG1" s="245"/>
      <c r="DH1" s="245"/>
      <c r="DI1" s="245"/>
      <c r="DJ1" s="245"/>
      <c r="DK1" s="245"/>
      <c r="DL1" s="245"/>
      <c r="DM1" s="245"/>
      <c r="DN1" s="245"/>
      <c r="DO1" s="245"/>
      <c r="DP1" s="245"/>
      <c r="DQ1" s="245"/>
      <c r="DR1" s="245"/>
      <c r="DS1" s="245"/>
      <c r="DT1" s="245"/>
      <c r="DU1" s="245"/>
      <c r="DV1" s="245"/>
      <c r="DW1" s="245"/>
      <c r="DX1" s="245"/>
      <c r="DY1" s="245"/>
      <c r="DZ1" s="245"/>
      <c r="EA1" s="245"/>
      <c r="EB1" s="245"/>
      <c r="EC1" s="245"/>
      <c r="ED1" s="245"/>
      <c r="EE1" s="245"/>
      <c r="EF1" s="245"/>
      <c r="EG1" s="245"/>
      <c r="EH1" s="245"/>
      <c r="EI1" s="245"/>
      <c r="EJ1" s="245"/>
      <c r="EK1" s="245"/>
      <c r="EL1" s="245"/>
      <c r="EM1" s="245"/>
      <c r="EN1" s="245"/>
      <c r="EO1" s="245"/>
      <c r="EP1" s="245"/>
      <c r="EQ1" s="245"/>
      <c r="ER1" s="245"/>
      <c r="ES1" s="245"/>
      <c r="ET1" s="245"/>
      <c r="EU1" s="245"/>
      <c r="EV1" s="245"/>
      <c r="EW1" s="245"/>
      <c r="EX1" s="245"/>
      <c r="EY1" s="245"/>
      <c r="EZ1" s="245"/>
      <c r="FA1" s="245"/>
      <c r="FB1" s="245"/>
      <c r="FC1" s="245"/>
      <c r="FD1" s="245"/>
      <c r="FE1" s="245"/>
      <c r="FF1" s="245"/>
      <c r="FG1" s="245"/>
      <c r="FH1" s="245"/>
      <c r="FI1" s="245"/>
      <c r="FJ1" s="245"/>
      <c r="FK1" s="245"/>
      <c r="FL1" s="245"/>
      <c r="FM1" s="245"/>
      <c r="FN1" s="245"/>
      <c r="FO1" s="245"/>
      <c r="FP1" s="245"/>
      <c r="FQ1" s="245"/>
      <c r="FR1" s="245"/>
      <c r="FS1" s="245"/>
      <c r="FT1" s="245"/>
      <c r="FU1" s="245"/>
      <c r="FV1" s="245"/>
      <c r="FW1" s="245"/>
      <c r="FX1" s="245"/>
      <c r="FY1" s="245"/>
      <c r="FZ1" s="245"/>
      <c r="GA1" s="245"/>
      <c r="GB1" s="245"/>
      <c r="GC1" s="245"/>
      <c r="GD1" s="245"/>
      <c r="GE1" s="245"/>
      <c r="GF1" s="245"/>
      <c r="GG1" s="245"/>
      <c r="GH1" s="245"/>
      <c r="GI1" s="245"/>
      <c r="GJ1" s="245"/>
      <c r="GK1" s="245"/>
      <c r="GL1" s="245"/>
      <c r="GM1" s="245"/>
      <c r="GN1" s="245"/>
      <c r="GO1" s="245"/>
      <c r="GP1" s="245"/>
      <c r="GQ1" s="245"/>
      <c r="GR1" s="245"/>
      <c r="GS1" s="245"/>
      <c r="GT1" s="245"/>
      <c r="GU1" s="245"/>
      <c r="GV1" s="245"/>
      <c r="GW1" s="245"/>
      <c r="GX1" s="245"/>
      <c r="GY1" s="245"/>
      <c r="GZ1" s="245"/>
      <c r="HA1" s="245"/>
      <c r="HB1" s="245"/>
      <c r="HC1" s="245"/>
      <c r="HD1" s="245"/>
      <c r="HE1" s="245"/>
      <c r="HF1" s="245"/>
      <c r="HG1" s="245"/>
      <c r="HH1" s="245"/>
      <c r="HI1" s="245"/>
      <c r="HJ1" s="245"/>
      <c r="HK1" s="245"/>
      <c r="HL1" s="245"/>
      <c r="HM1" s="245"/>
      <c r="HN1" s="245"/>
      <c r="HO1" s="245"/>
      <c r="HP1" s="245"/>
      <c r="HQ1" s="245"/>
      <c r="HR1" s="245"/>
      <c r="HS1" s="245"/>
      <c r="HT1" s="245"/>
      <c r="HU1" s="245"/>
      <c r="HV1" s="245"/>
      <c r="HW1" s="245"/>
      <c r="HX1" s="245"/>
      <c r="HY1" s="245"/>
      <c r="HZ1" s="245"/>
      <c r="IA1" s="245"/>
      <c r="IB1" s="245"/>
      <c r="IC1" s="245"/>
      <c r="ID1" s="245"/>
      <c r="IE1" s="245"/>
      <c r="IF1" s="245"/>
      <c r="IG1" s="245"/>
      <c r="IH1" s="245"/>
      <c r="II1" s="245"/>
      <c r="IJ1" s="245"/>
      <c r="IK1" s="245"/>
      <c r="IL1" s="245"/>
      <c r="IM1" s="245"/>
      <c r="IN1" s="245"/>
      <c r="IO1" s="245"/>
      <c r="IP1" s="245"/>
      <c r="IQ1" s="245"/>
      <c r="IR1" s="245"/>
      <c r="IS1" s="245"/>
      <c r="IT1" s="245"/>
      <c r="IU1" s="245"/>
      <c r="IV1" s="245"/>
      <c r="IW1" s="245"/>
    </row>
    <row r="2" spans="1:257">
      <c r="A2" s="247"/>
      <c r="B2" s="247"/>
      <c r="C2" s="247"/>
      <c r="D2" s="247"/>
      <c r="E2" s="247"/>
      <c r="F2" s="247"/>
      <c r="G2" s="247"/>
      <c r="H2" s="247"/>
      <c r="I2" s="247"/>
      <c r="J2" s="247"/>
      <c r="K2" s="247"/>
      <c r="L2" s="247"/>
      <c r="M2" s="247"/>
      <c r="N2" s="247"/>
      <c r="O2" s="247"/>
      <c r="P2" s="247"/>
      <c r="Q2" s="247"/>
      <c r="R2" s="247"/>
      <c r="S2" s="247"/>
      <c r="T2" s="247"/>
      <c r="U2" s="247"/>
      <c r="V2" s="247"/>
      <c r="W2" s="247"/>
      <c r="X2" s="247"/>
      <c r="Y2" s="247"/>
      <c r="Z2" s="248"/>
      <c r="AA2" s="248"/>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c r="BW2" s="247"/>
      <c r="BX2" s="247"/>
      <c r="BY2" s="247"/>
      <c r="BZ2" s="247"/>
      <c r="CA2" s="247"/>
      <c r="CB2" s="247"/>
      <c r="CC2" s="247"/>
      <c r="CD2" s="247"/>
      <c r="CE2" s="247"/>
      <c r="CF2" s="247"/>
      <c r="CG2" s="247"/>
      <c r="CH2" s="247"/>
      <c r="CI2" s="247"/>
      <c r="CJ2" s="247"/>
      <c r="CK2" s="247"/>
      <c r="CL2" s="247"/>
      <c r="CM2" s="247"/>
      <c r="CN2" s="247"/>
      <c r="CO2" s="247"/>
      <c r="CP2" s="247"/>
      <c r="CQ2" s="247"/>
      <c r="CR2" s="247"/>
      <c r="CS2" s="247"/>
      <c r="CT2" s="247"/>
      <c r="CU2" s="247"/>
      <c r="CV2" s="247"/>
      <c r="CW2" s="247"/>
      <c r="CX2" s="247"/>
      <c r="CY2" s="247"/>
      <c r="CZ2" s="247"/>
      <c r="DA2" s="247"/>
      <c r="DB2" s="247"/>
      <c r="DC2" s="247"/>
      <c r="DD2" s="247"/>
      <c r="DE2" s="247"/>
      <c r="DF2" s="247"/>
      <c r="DG2" s="247"/>
      <c r="DH2" s="247"/>
      <c r="DI2" s="247"/>
      <c r="DJ2" s="247"/>
      <c r="DK2" s="247"/>
      <c r="DL2" s="247"/>
      <c r="DM2" s="247"/>
      <c r="DN2" s="247"/>
      <c r="DO2" s="247"/>
      <c r="DP2" s="247"/>
      <c r="DQ2" s="247"/>
      <c r="DR2" s="247"/>
      <c r="DS2" s="247"/>
      <c r="DT2" s="247"/>
      <c r="DU2" s="247"/>
      <c r="DV2" s="247"/>
      <c r="DW2" s="247"/>
      <c r="DX2" s="247"/>
      <c r="DY2" s="247"/>
      <c r="DZ2" s="247"/>
      <c r="EA2" s="247"/>
      <c r="EB2" s="247"/>
      <c r="EC2" s="247"/>
      <c r="ED2" s="247"/>
      <c r="EE2" s="247"/>
      <c r="EF2" s="247"/>
      <c r="EG2" s="247"/>
      <c r="EH2" s="247"/>
      <c r="EI2" s="247"/>
      <c r="EJ2" s="247"/>
      <c r="EK2" s="247"/>
      <c r="EL2" s="247"/>
      <c r="EM2" s="247"/>
      <c r="EN2" s="247"/>
      <c r="EO2" s="247"/>
      <c r="EP2" s="247"/>
      <c r="EQ2" s="247"/>
      <c r="ER2" s="247"/>
      <c r="ES2" s="247"/>
      <c r="ET2" s="247"/>
      <c r="EU2" s="247"/>
      <c r="EV2" s="247"/>
      <c r="EW2" s="247"/>
      <c r="EX2" s="247"/>
      <c r="EY2" s="247"/>
      <c r="EZ2" s="247"/>
      <c r="FA2" s="247"/>
      <c r="FB2" s="247"/>
      <c r="FC2" s="247"/>
      <c r="FD2" s="247"/>
      <c r="FE2" s="247"/>
      <c r="FF2" s="247"/>
      <c r="FG2" s="247"/>
      <c r="FH2" s="247"/>
      <c r="FI2" s="247"/>
      <c r="FJ2" s="247"/>
      <c r="FK2" s="247"/>
      <c r="FL2" s="247"/>
      <c r="FM2" s="247"/>
      <c r="FN2" s="247"/>
      <c r="FO2" s="247"/>
      <c r="FP2" s="247"/>
      <c r="FQ2" s="247"/>
      <c r="FR2" s="247"/>
      <c r="FS2" s="247"/>
      <c r="FT2" s="247"/>
      <c r="FU2" s="247"/>
      <c r="FV2" s="247"/>
      <c r="FW2" s="247"/>
      <c r="FX2" s="247"/>
      <c r="FY2" s="247"/>
      <c r="FZ2" s="247"/>
      <c r="GA2" s="247"/>
      <c r="GB2" s="247"/>
      <c r="GC2" s="247"/>
      <c r="GD2" s="247"/>
      <c r="GE2" s="247"/>
      <c r="GF2" s="247"/>
      <c r="GG2" s="247"/>
      <c r="GH2" s="247"/>
      <c r="GI2" s="247"/>
      <c r="GJ2" s="247"/>
      <c r="GK2" s="247"/>
      <c r="GL2" s="247"/>
      <c r="GM2" s="247"/>
      <c r="GN2" s="247"/>
      <c r="GO2" s="247"/>
      <c r="GP2" s="247"/>
      <c r="GQ2" s="247"/>
      <c r="GR2" s="247"/>
      <c r="GS2" s="247"/>
      <c r="GT2" s="247"/>
      <c r="GU2" s="247"/>
      <c r="GV2" s="247"/>
      <c r="GW2" s="247"/>
      <c r="GX2" s="247"/>
      <c r="GY2" s="247"/>
      <c r="GZ2" s="247"/>
      <c r="HA2" s="247"/>
      <c r="HB2" s="247"/>
      <c r="HC2" s="247"/>
      <c r="HD2" s="247"/>
      <c r="HE2" s="247"/>
      <c r="HF2" s="247"/>
      <c r="HG2" s="247"/>
      <c r="HH2" s="247"/>
      <c r="HI2" s="247"/>
      <c r="HJ2" s="247"/>
      <c r="HK2" s="247"/>
      <c r="HL2" s="247"/>
      <c r="HM2" s="247"/>
      <c r="HN2" s="247"/>
      <c r="HO2" s="247"/>
      <c r="HP2" s="247"/>
      <c r="HQ2" s="247"/>
      <c r="HR2" s="247"/>
      <c r="HS2" s="247"/>
      <c r="HT2" s="247"/>
      <c r="HU2" s="247"/>
      <c r="HV2" s="247"/>
      <c r="HW2" s="247"/>
      <c r="HX2" s="247"/>
      <c r="HY2" s="247"/>
      <c r="HZ2" s="247"/>
      <c r="IA2" s="247"/>
      <c r="IB2" s="247"/>
      <c r="IC2" s="247"/>
      <c r="ID2" s="247"/>
      <c r="IE2" s="247"/>
      <c r="IF2" s="247"/>
      <c r="IG2" s="247"/>
      <c r="IH2" s="247"/>
      <c r="II2" s="247"/>
      <c r="IJ2" s="247"/>
      <c r="IK2" s="247"/>
      <c r="IL2" s="247"/>
      <c r="IM2" s="247"/>
      <c r="IN2" s="247"/>
      <c r="IO2" s="247"/>
      <c r="IP2" s="247"/>
      <c r="IQ2" s="247"/>
      <c r="IR2" s="247"/>
      <c r="IS2" s="247"/>
      <c r="IT2" s="247"/>
      <c r="IU2" s="247"/>
      <c r="IV2" s="247"/>
      <c r="IW2" s="247"/>
    </row>
    <row r="3" spans="1:257">
      <c r="A3" s="247"/>
      <c r="B3" s="247"/>
      <c r="C3" s="247"/>
      <c r="D3" s="247"/>
      <c r="E3" s="247"/>
      <c r="F3" s="247"/>
      <c r="G3" s="247"/>
      <c r="H3" s="247"/>
      <c r="I3" s="247"/>
      <c r="J3" s="247"/>
      <c r="K3" s="247"/>
      <c r="L3" s="247"/>
      <c r="M3" s="247"/>
      <c r="N3" s="247"/>
      <c r="O3" s="247"/>
      <c r="P3" s="247"/>
      <c r="Q3" s="247"/>
      <c r="R3" s="247"/>
      <c r="S3" s="247"/>
      <c r="T3" s="247"/>
      <c r="U3" s="247"/>
      <c r="V3" s="247"/>
      <c r="W3" s="247"/>
      <c r="X3" s="247"/>
      <c r="Y3" s="247"/>
      <c r="Z3" s="248"/>
      <c r="AA3" s="248"/>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c r="CT3" s="247"/>
      <c r="CU3" s="247"/>
      <c r="CV3" s="247"/>
      <c r="CW3" s="247"/>
      <c r="CX3" s="247"/>
      <c r="CY3" s="247"/>
      <c r="CZ3" s="247"/>
      <c r="DA3" s="247"/>
      <c r="DB3" s="247"/>
      <c r="DC3" s="247"/>
      <c r="DD3" s="247"/>
      <c r="DE3" s="247"/>
      <c r="DF3" s="247"/>
      <c r="DG3" s="247"/>
      <c r="DH3" s="247"/>
      <c r="DI3" s="247"/>
      <c r="DJ3" s="247"/>
      <c r="DK3" s="247"/>
      <c r="DL3" s="247"/>
      <c r="DM3" s="247"/>
      <c r="DN3" s="247"/>
      <c r="DO3" s="247"/>
      <c r="DP3" s="247"/>
      <c r="DQ3" s="247"/>
      <c r="DR3" s="247"/>
      <c r="DS3" s="247"/>
      <c r="DT3" s="247"/>
      <c r="DU3" s="247"/>
      <c r="DV3" s="247"/>
      <c r="DW3" s="247"/>
      <c r="DX3" s="247"/>
      <c r="DY3" s="247"/>
      <c r="DZ3" s="247"/>
      <c r="EA3" s="247"/>
      <c r="EB3" s="247"/>
      <c r="EC3" s="247"/>
      <c r="ED3" s="247"/>
      <c r="EE3" s="247"/>
      <c r="EF3" s="247"/>
      <c r="EG3" s="247"/>
      <c r="EH3" s="247"/>
      <c r="EI3" s="247"/>
      <c r="EJ3" s="247"/>
      <c r="EK3" s="247"/>
      <c r="EL3" s="247"/>
      <c r="EM3" s="247"/>
      <c r="EN3" s="247"/>
      <c r="EO3" s="247"/>
      <c r="EP3" s="247"/>
      <c r="EQ3" s="247"/>
      <c r="ER3" s="247"/>
      <c r="ES3" s="247"/>
      <c r="ET3" s="247"/>
      <c r="EU3" s="247"/>
      <c r="EV3" s="247"/>
      <c r="EW3" s="247"/>
      <c r="EX3" s="247"/>
      <c r="EY3" s="247"/>
      <c r="EZ3" s="247"/>
      <c r="FA3" s="247"/>
      <c r="FB3" s="247"/>
      <c r="FC3" s="247"/>
      <c r="FD3" s="247"/>
      <c r="FE3" s="247"/>
      <c r="FF3" s="247"/>
      <c r="FG3" s="247"/>
      <c r="FH3" s="247"/>
      <c r="FI3" s="247"/>
      <c r="FJ3" s="247"/>
      <c r="FK3" s="247"/>
      <c r="FL3" s="247"/>
      <c r="FM3" s="247"/>
      <c r="FN3" s="247"/>
      <c r="FO3" s="247"/>
      <c r="FP3" s="247"/>
      <c r="FQ3" s="247"/>
      <c r="FR3" s="247"/>
      <c r="FS3" s="247"/>
      <c r="FT3" s="247"/>
      <c r="FU3" s="247"/>
      <c r="FV3" s="247"/>
      <c r="FW3" s="247"/>
      <c r="FX3" s="247"/>
      <c r="FY3" s="247"/>
      <c r="FZ3" s="247"/>
      <c r="GA3" s="247"/>
      <c r="GB3" s="247"/>
      <c r="GC3" s="247"/>
      <c r="GD3" s="247"/>
      <c r="GE3" s="247"/>
      <c r="GF3" s="247"/>
      <c r="GG3" s="247"/>
      <c r="GH3" s="247"/>
      <c r="GI3" s="247"/>
      <c r="GJ3" s="247"/>
      <c r="GK3" s="247"/>
      <c r="GL3" s="247"/>
      <c r="GM3" s="247"/>
      <c r="GN3" s="247"/>
      <c r="GO3" s="247"/>
      <c r="GP3" s="247"/>
      <c r="GQ3" s="247"/>
      <c r="GR3" s="247"/>
      <c r="GS3" s="247"/>
      <c r="GT3" s="247"/>
      <c r="GU3" s="247"/>
      <c r="GV3" s="247"/>
      <c r="GW3" s="247"/>
      <c r="GX3" s="247"/>
      <c r="GY3" s="247"/>
      <c r="GZ3" s="247"/>
      <c r="HA3" s="247"/>
      <c r="HB3" s="247"/>
      <c r="HC3" s="247"/>
      <c r="HD3" s="247"/>
      <c r="HE3" s="247"/>
      <c r="HF3" s="247"/>
      <c r="HG3" s="247"/>
      <c r="HH3" s="247"/>
      <c r="HI3" s="247"/>
      <c r="HJ3" s="247"/>
      <c r="HK3" s="247"/>
      <c r="HL3" s="247"/>
      <c r="HM3" s="247"/>
      <c r="HN3" s="247"/>
      <c r="HO3" s="247"/>
      <c r="HP3" s="247"/>
      <c r="HQ3" s="247"/>
      <c r="HR3" s="247"/>
      <c r="HS3" s="247"/>
      <c r="HT3" s="247"/>
      <c r="HU3" s="247"/>
      <c r="HV3" s="247"/>
      <c r="HW3" s="247"/>
      <c r="HX3" s="247"/>
      <c r="HY3" s="247"/>
      <c r="HZ3" s="247"/>
      <c r="IA3" s="247"/>
      <c r="IB3" s="247"/>
      <c r="IC3" s="247"/>
      <c r="ID3" s="247"/>
      <c r="IE3" s="247"/>
      <c r="IF3" s="247"/>
      <c r="IG3" s="247"/>
      <c r="IH3" s="247"/>
      <c r="II3" s="247"/>
      <c r="IJ3" s="247"/>
      <c r="IK3" s="247"/>
      <c r="IL3" s="247"/>
      <c r="IM3" s="247"/>
      <c r="IN3" s="247"/>
      <c r="IO3" s="247"/>
      <c r="IP3" s="247"/>
      <c r="IQ3" s="247"/>
      <c r="IR3" s="247"/>
      <c r="IS3" s="247"/>
      <c r="IT3" s="247"/>
      <c r="IU3" s="247"/>
      <c r="IV3" s="247"/>
      <c r="IW3" s="247"/>
    </row>
    <row r="4" spans="1:257">
      <c r="A4" s="247"/>
      <c r="B4" s="247"/>
      <c r="C4" s="247"/>
      <c r="D4" s="247"/>
      <c r="E4" s="247"/>
      <c r="F4" s="247"/>
      <c r="G4" s="247"/>
      <c r="H4" s="247"/>
      <c r="I4" s="247"/>
      <c r="J4" s="247"/>
      <c r="K4" s="247"/>
      <c r="L4" s="247"/>
      <c r="M4" s="247"/>
      <c r="N4" s="247"/>
      <c r="O4" s="247"/>
      <c r="P4" s="247"/>
      <c r="Q4" s="247"/>
      <c r="R4" s="247"/>
      <c r="S4" s="247"/>
      <c r="T4" s="247"/>
      <c r="U4" s="247"/>
      <c r="V4" s="247"/>
      <c r="W4" s="247"/>
      <c r="X4" s="247"/>
      <c r="Y4" s="247"/>
      <c r="Z4" s="248"/>
      <c r="AA4" s="248"/>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W4" s="247"/>
      <c r="BX4" s="247"/>
      <c r="BY4" s="247"/>
      <c r="BZ4" s="247"/>
      <c r="CA4" s="247"/>
      <c r="CB4" s="247"/>
      <c r="CC4" s="247"/>
      <c r="CD4" s="247"/>
      <c r="CE4" s="247"/>
      <c r="CF4" s="247"/>
      <c r="CG4" s="247"/>
      <c r="CH4" s="247"/>
      <c r="CI4" s="247"/>
      <c r="CJ4" s="247"/>
      <c r="CK4" s="247"/>
      <c r="CL4" s="247"/>
      <c r="CM4" s="247"/>
      <c r="CN4" s="247"/>
      <c r="CO4" s="247"/>
      <c r="CP4" s="247"/>
      <c r="CQ4" s="247"/>
      <c r="CR4" s="247"/>
      <c r="CS4" s="247"/>
      <c r="CT4" s="247"/>
      <c r="CU4" s="247"/>
      <c r="CV4" s="247"/>
      <c r="CW4" s="247"/>
      <c r="CX4" s="247"/>
      <c r="CY4" s="247"/>
      <c r="CZ4" s="247"/>
      <c r="DA4" s="247"/>
      <c r="DB4" s="247"/>
      <c r="DC4" s="247"/>
      <c r="DD4" s="247"/>
      <c r="DE4" s="247"/>
      <c r="DF4" s="247"/>
      <c r="DG4" s="247"/>
      <c r="DH4" s="247"/>
      <c r="DI4" s="247"/>
      <c r="DJ4" s="247"/>
      <c r="DK4" s="247"/>
      <c r="DL4" s="247"/>
      <c r="DM4" s="247"/>
      <c r="DN4" s="247"/>
      <c r="DO4" s="247"/>
      <c r="DP4" s="247"/>
      <c r="DQ4" s="247"/>
      <c r="DR4" s="247"/>
      <c r="DS4" s="247"/>
      <c r="DT4" s="247"/>
      <c r="DU4" s="247"/>
      <c r="DV4" s="247"/>
      <c r="DW4" s="247"/>
      <c r="DX4" s="247"/>
      <c r="DY4" s="247"/>
      <c r="DZ4" s="247"/>
      <c r="EA4" s="247"/>
      <c r="EB4" s="247"/>
      <c r="EC4" s="247"/>
      <c r="ED4" s="247"/>
      <c r="EE4" s="247"/>
      <c r="EF4" s="247"/>
      <c r="EG4" s="247"/>
      <c r="EH4" s="247"/>
      <c r="EI4" s="247"/>
      <c r="EJ4" s="247"/>
      <c r="EK4" s="247"/>
      <c r="EL4" s="247"/>
      <c r="EM4" s="247"/>
      <c r="EN4" s="247"/>
      <c r="EO4" s="247"/>
      <c r="EP4" s="247"/>
      <c r="EQ4" s="247"/>
      <c r="ER4" s="247"/>
      <c r="ES4" s="247"/>
      <c r="ET4" s="247"/>
      <c r="EU4" s="247"/>
      <c r="EV4" s="247"/>
      <c r="EW4" s="247"/>
      <c r="EX4" s="247"/>
      <c r="EY4" s="247"/>
      <c r="EZ4" s="247"/>
      <c r="FA4" s="247"/>
      <c r="FB4" s="247"/>
      <c r="FC4" s="247"/>
      <c r="FD4" s="247"/>
      <c r="FE4" s="247"/>
      <c r="FF4" s="247"/>
      <c r="FG4" s="247"/>
      <c r="FH4" s="247"/>
      <c r="FI4" s="247"/>
      <c r="FJ4" s="247"/>
      <c r="FK4" s="247"/>
      <c r="FL4" s="247"/>
      <c r="FM4" s="247"/>
      <c r="FN4" s="247"/>
      <c r="FO4" s="247"/>
      <c r="FP4" s="247"/>
      <c r="FQ4" s="247"/>
      <c r="FR4" s="247"/>
      <c r="FS4" s="247"/>
      <c r="FT4" s="247"/>
      <c r="FU4" s="247"/>
      <c r="FV4" s="247"/>
      <c r="FW4" s="247"/>
      <c r="FX4" s="247"/>
      <c r="FY4" s="247"/>
      <c r="FZ4" s="247"/>
      <c r="GA4" s="247"/>
      <c r="GB4" s="247"/>
      <c r="GC4" s="247"/>
      <c r="GD4" s="247"/>
      <c r="GE4" s="247"/>
      <c r="GF4" s="247"/>
      <c r="GG4" s="247"/>
      <c r="GH4" s="247"/>
      <c r="GI4" s="247"/>
      <c r="GJ4" s="247"/>
      <c r="GK4" s="247"/>
      <c r="GL4" s="247"/>
      <c r="GM4" s="247"/>
      <c r="GN4" s="247"/>
      <c r="GO4" s="247"/>
      <c r="GP4" s="247"/>
      <c r="GQ4" s="247"/>
      <c r="GR4" s="247"/>
      <c r="GS4" s="247"/>
      <c r="GT4" s="247"/>
      <c r="GU4" s="247"/>
      <c r="GV4" s="247"/>
      <c r="GW4" s="247"/>
      <c r="GX4" s="247"/>
      <c r="GY4" s="247"/>
      <c r="GZ4" s="247"/>
      <c r="HA4" s="247"/>
      <c r="HB4" s="247"/>
      <c r="HC4" s="247"/>
      <c r="HD4" s="247"/>
      <c r="HE4" s="247"/>
      <c r="HF4" s="247"/>
      <c r="HG4" s="247"/>
      <c r="HH4" s="247"/>
      <c r="HI4" s="247"/>
      <c r="HJ4" s="247"/>
      <c r="HK4" s="247"/>
      <c r="HL4" s="247"/>
      <c r="HM4" s="247"/>
      <c r="HN4" s="247"/>
      <c r="HO4" s="247"/>
      <c r="HP4" s="247"/>
      <c r="HQ4" s="247"/>
      <c r="HR4" s="247"/>
      <c r="HS4" s="247"/>
      <c r="HT4" s="247"/>
      <c r="HU4" s="247"/>
      <c r="HV4" s="247"/>
      <c r="HW4" s="247"/>
      <c r="HX4" s="247"/>
      <c r="HY4" s="247"/>
      <c r="HZ4" s="247"/>
      <c r="IA4" s="247"/>
      <c r="IB4" s="247"/>
      <c r="IC4" s="247"/>
      <c r="ID4" s="247"/>
      <c r="IE4" s="247"/>
      <c r="IF4" s="247"/>
      <c r="IG4" s="247"/>
      <c r="IH4" s="247"/>
      <c r="II4" s="247"/>
      <c r="IJ4" s="247"/>
      <c r="IK4" s="247"/>
      <c r="IL4" s="247"/>
      <c r="IM4" s="247"/>
      <c r="IN4" s="247"/>
      <c r="IO4" s="247"/>
      <c r="IP4" s="247"/>
      <c r="IQ4" s="247"/>
      <c r="IR4" s="247"/>
      <c r="IS4" s="247"/>
      <c r="IT4" s="247"/>
      <c r="IU4" s="247"/>
      <c r="IV4" s="247"/>
      <c r="IW4" s="247"/>
    </row>
    <row r="5" spans="1:257">
      <c r="A5" s="247"/>
      <c r="B5" s="247"/>
      <c r="C5" s="247"/>
      <c r="D5" s="247"/>
      <c r="E5" s="247"/>
      <c r="F5" s="247"/>
      <c r="G5" s="247"/>
      <c r="H5" s="247"/>
      <c r="I5" s="247"/>
      <c r="J5" s="247"/>
      <c r="K5" s="247"/>
      <c r="L5" s="247"/>
      <c r="M5" s="247"/>
      <c r="N5" s="247"/>
      <c r="O5" s="247"/>
      <c r="P5" s="247"/>
      <c r="Q5" s="247"/>
      <c r="R5" s="247"/>
      <c r="S5" s="247"/>
      <c r="T5" s="247"/>
      <c r="U5" s="247"/>
      <c r="V5" s="247"/>
      <c r="W5" s="247"/>
      <c r="X5" s="247"/>
      <c r="Y5" s="247"/>
      <c r="Z5" s="248"/>
      <c r="AA5" s="248"/>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7"/>
      <c r="BU5" s="247"/>
      <c r="BV5" s="247"/>
      <c r="BW5" s="247"/>
      <c r="BX5" s="247"/>
      <c r="BY5" s="247"/>
      <c r="BZ5" s="247"/>
      <c r="CA5" s="247"/>
      <c r="CB5" s="247"/>
      <c r="CC5" s="247"/>
      <c r="CD5" s="247"/>
      <c r="CE5" s="247"/>
      <c r="CF5" s="247"/>
      <c r="CG5" s="247"/>
      <c r="CH5" s="247"/>
      <c r="CI5" s="247"/>
      <c r="CJ5" s="247"/>
      <c r="CK5" s="247"/>
      <c r="CL5" s="247"/>
      <c r="CM5" s="247"/>
      <c r="CN5" s="247"/>
      <c r="CO5" s="247"/>
      <c r="CP5" s="247"/>
      <c r="CQ5" s="247"/>
      <c r="CR5" s="247"/>
      <c r="CS5" s="247"/>
      <c r="CT5" s="247"/>
      <c r="CU5" s="247"/>
      <c r="CV5" s="247"/>
      <c r="CW5" s="247"/>
      <c r="CX5" s="247"/>
      <c r="CY5" s="247"/>
      <c r="CZ5" s="247"/>
      <c r="DA5" s="247"/>
      <c r="DB5" s="247"/>
      <c r="DC5" s="247"/>
      <c r="DD5" s="247"/>
      <c r="DE5" s="247"/>
      <c r="DF5" s="247"/>
      <c r="DG5" s="247"/>
      <c r="DH5" s="247"/>
      <c r="DI5" s="247"/>
      <c r="DJ5" s="247"/>
      <c r="DK5" s="247"/>
      <c r="DL5" s="247"/>
      <c r="DM5" s="247"/>
      <c r="DN5" s="247"/>
      <c r="DO5" s="247"/>
      <c r="DP5" s="247"/>
      <c r="DQ5" s="247"/>
      <c r="DR5" s="247"/>
      <c r="DS5" s="247"/>
      <c r="DT5" s="247"/>
      <c r="DU5" s="247"/>
      <c r="DV5" s="247"/>
      <c r="DW5" s="247"/>
      <c r="DX5" s="247"/>
      <c r="DY5" s="247"/>
      <c r="DZ5" s="247"/>
      <c r="EA5" s="247"/>
      <c r="EB5" s="247"/>
      <c r="EC5" s="247"/>
      <c r="ED5" s="247"/>
      <c r="EE5" s="247"/>
      <c r="EF5" s="247"/>
      <c r="EG5" s="247"/>
      <c r="EH5" s="247"/>
      <c r="EI5" s="247"/>
      <c r="EJ5" s="247"/>
      <c r="EK5" s="247"/>
      <c r="EL5" s="247"/>
      <c r="EM5" s="247"/>
      <c r="EN5" s="247"/>
      <c r="EO5" s="247"/>
      <c r="EP5" s="247"/>
      <c r="EQ5" s="247"/>
      <c r="ER5" s="247"/>
      <c r="ES5" s="247"/>
      <c r="ET5" s="247"/>
      <c r="EU5" s="247"/>
      <c r="EV5" s="247"/>
      <c r="EW5" s="247"/>
      <c r="EX5" s="247"/>
      <c r="EY5" s="247"/>
      <c r="EZ5" s="247"/>
      <c r="FA5" s="247"/>
      <c r="FB5" s="247"/>
      <c r="FC5" s="247"/>
      <c r="FD5" s="247"/>
      <c r="FE5" s="247"/>
      <c r="FF5" s="247"/>
      <c r="FG5" s="247"/>
      <c r="FH5" s="247"/>
      <c r="FI5" s="247"/>
      <c r="FJ5" s="247"/>
      <c r="FK5" s="247"/>
      <c r="FL5" s="247"/>
      <c r="FM5" s="247"/>
      <c r="FN5" s="247"/>
      <c r="FO5" s="247"/>
      <c r="FP5" s="247"/>
      <c r="FQ5" s="247"/>
      <c r="FR5" s="247"/>
      <c r="FS5" s="247"/>
      <c r="FT5" s="247"/>
      <c r="FU5" s="247"/>
      <c r="FV5" s="247"/>
      <c r="FW5" s="247"/>
      <c r="FX5" s="247"/>
      <c r="FY5" s="247"/>
      <c r="FZ5" s="247"/>
      <c r="GA5" s="247"/>
      <c r="GB5" s="247"/>
      <c r="GC5" s="247"/>
      <c r="GD5" s="247"/>
      <c r="GE5" s="247"/>
      <c r="GF5" s="247"/>
      <c r="GG5" s="247"/>
      <c r="GH5" s="247"/>
      <c r="GI5" s="247"/>
      <c r="GJ5" s="247"/>
      <c r="GK5" s="247"/>
      <c r="GL5" s="247"/>
      <c r="GM5" s="247"/>
      <c r="GN5" s="247"/>
      <c r="GO5" s="247"/>
      <c r="GP5" s="247"/>
      <c r="GQ5" s="247"/>
      <c r="GR5" s="247"/>
      <c r="GS5" s="247"/>
      <c r="GT5" s="247"/>
      <c r="GU5" s="247"/>
      <c r="GV5" s="247"/>
      <c r="GW5" s="247"/>
      <c r="GX5" s="247"/>
      <c r="GY5" s="247"/>
      <c r="GZ5" s="247"/>
      <c r="HA5" s="247"/>
      <c r="HB5" s="247"/>
      <c r="HC5" s="247"/>
      <c r="HD5" s="247"/>
      <c r="HE5" s="247"/>
      <c r="HF5" s="247"/>
      <c r="HG5" s="247"/>
      <c r="HH5" s="247"/>
      <c r="HI5" s="247"/>
      <c r="HJ5" s="247"/>
      <c r="HK5" s="247"/>
      <c r="HL5" s="247"/>
      <c r="HM5" s="247"/>
      <c r="HN5" s="247"/>
      <c r="HO5" s="247"/>
      <c r="HP5" s="247"/>
      <c r="HQ5" s="247"/>
      <c r="HR5" s="247"/>
      <c r="HS5" s="247"/>
      <c r="HT5" s="247"/>
      <c r="HU5" s="247"/>
      <c r="HV5" s="247"/>
      <c r="HW5" s="247"/>
      <c r="HX5" s="247"/>
      <c r="HY5" s="247"/>
      <c r="HZ5" s="247"/>
      <c r="IA5" s="247"/>
      <c r="IB5" s="247"/>
      <c r="IC5" s="247"/>
      <c r="ID5" s="247"/>
      <c r="IE5" s="247"/>
      <c r="IF5" s="247"/>
      <c r="IG5" s="247"/>
      <c r="IH5" s="247"/>
      <c r="II5" s="247"/>
      <c r="IJ5" s="247"/>
      <c r="IK5" s="247"/>
      <c r="IL5" s="247"/>
      <c r="IM5" s="247"/>
      <c r="IN5" s="247"/>
      <c r="IO5" s="247"/>
      <c r="IP5" s="247"/>
      <c r="IQ5" s="247"/>
      <c r="IR5" s="247"/>
      <c r="IS5" s="247"/>
      <c r="IT5" s="247"/>
      <c r="IU5" s="247"/>
      <c r="IV5" s="247"/>
      <c r="IW5" s="247"/>
    </row>
    <row r="6" spans="1:257">
      <c r="A6" s="247"/>
      <c r="B6" s="247"/>
      <c r="C6" s="247"/>
      <c r="D6" s="247"/>
      <c r="E6" s="247"/>
      <c r="F6" s="247"/>
      <c r="G6" s="247"/>
      <c r="H6" s="247"/>
      <c r="I6" s="247"/>
      <c r="J6" s="247"/>
      <c r="K6" s="247"/>
      <c r="L6" s="247"/>
      <c r="M6" s="247"/>
      <c r="N6" s="247"/>
      <c r="O6" s="247"/>
      <c r="P6" s="247"/>
      <c r="Q6" s="247"/>
      <c r="R6" s="247"/>
      <c r="S6" s="247"/>
      <c r="T6" s="247"/>
      <c r="U6" s="247"/>
      <c r="V6" s="247"/>
      <c r="W6" s="247"/>
      <c r="X6" s="247"/>
      <c r="Y6" s="247"/>
      <c r="Z6" s="248"/>
      <c r="AA6" s="248"/>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c r="BB6" s="247"/>
      <c r="BC6" s="247"/>
      <c r="BD6" s="247"/>
      <c r="BE6" s="247"/>
      <c r="BF6" s="247"/>
      <c r="BG6" s="247"/>
      <c r="BH6" s="247"/>
      <c r="BI6" s="247"/>
      <c r="BJ6" s="247"/>
      <c r="BK6" s="247"/>
      <c r="BL6" s="247"/>
      <c r="BM6" s="247"/>
      <c r="BN6" s="247"/>
      <c r="BO6" s="247"/>
      <c r="BP6" s="247"/>
      <c r="BQ6" s="247"/>
      <c r="BR6" s="247"/>
      <c r="BS6" s="247"/>
      <c r="BT6" s="247"/>
      <c r="BU6" s="247"/>
      <c r="BV6" s="247"/>
      <c r="BW6" s="247"/>
      <c r="BX6" s="247"/>
      <c r="BY6" s="247"/>
      <c r="BZ6" s="247"/>
      <c r="CA6" s="247"/>
      <c r="CB6" s="247"/>
      <c r="CC6" s="247"/>
      <c r="CD6" s="247"/>
      <c r="CE6" s="247"/>
      <c r="CF6" s="247"/>
      <c r="CG6" s="247"/>
      <c r="CH6" s="247"/>
      <c r="CI6" s="247"/>
      <c r="CJ6" s="247"/>
      <c r="CK6" s="247"/>
      <c r="CL6" s="247"/>
      <c r="CM6" s="247"/>
      <c r="CN6" s="247"/>
      <c r="CO6" s="247"/>
      <c r="CP6" s="247"/>
      <c r="CQ6" s="247"/>
      <c r="CR6" s="247"/>
      <c r="CS6" s="247"/>
      <c r="CT6" s="247"/>
      <c r="CU6" s="247"/>
      <c r="CV6" s="247"/>
      <c r="CW6" s="247"/>
      <c r="CX6" s="247"/>
      <c r="CY6" s="247"/>
      <c r="CZ6" s="247"/>
      <c r="DA6" s="247"/>
      <c r="DB6" s="247"/>
      <c r="DC6" s="247"/>
      <c r="DD6" s="247"/>
      <c r="DE6" s="247"/>
      <c r="DF6" s="247"/>
      <c r="DG6" s="247"/>
      <c r="DH6" s="247"/>
      <c r="DI6" s="247"/>
      <c r="DJ6" s="247"/>
      <c r="DK6" s="247"/>
      <c r="DL6" s="247"/>
      <c r="DM6" s="247"/>
      <c r="DN6" s="247"/>
      <c r="DO6" s="247"/>
      <c r="DP6" s="247"/>
      <c r="DQ6" s="247"/>
      <c r="DR6" s="247"/>
      <c r="DS6" s="247"/>
      <c r="DT6" s="247"/>
      <c r="DU6" s="247"/>
      <c r="DV6" s="247"/>
      <c r="DW6" s="247"/>
      <c r="DX6" s="247"/>
      <c r="DY6" s="247"/>
      <c r="DZ6" s="247"/>
      <c r="EA6" s="247"/>
      <c r="EB6" s="247"/>
      <c r="EC6" s="247"/>
      <c r="ED6" s="247"/>
      <c r="EE6" s="247"/>
      <c r="EF6" s="247"/>
      <c r="EG6" s="247"/>
      <c r="EH6" s="247"/>
      <c r="EI6" s="247"/>
      <c r="EJ6" s="247"/>
      <c r="EK6" s="247"/>
      <c r="EL6" s="247"/>
      <c r="EM6" s="247"/>
      <c r="EN6" s="247"/>
      <c r="EO6" s="247"/>
      <c r="EP6" s="247"/>
      <c r="EQ6" s="247"/>
      <c r="ER6" s="247"/>
      <c r="ES6" s="247"/>
      <c r="ET6" s="247"/>
      <c r="EU6" s="247"/>
      <c r="EV6" s="247"/>
      <c r="EW6" s="247"/>
      <c r="EX6" s="247"/>
      <c r="EY6" s="247"/>
      <c r="EZ6" s="247"/>
      <c r="FA6" s="247"/>
      <c r="FB6" s="247"/>
      <c r="FC6" s="247"/>
      <c r="FD6" s="247"/>
      <c r="FE6" s="247"/>
      <c r="FF6" s="247"/>
      <c r="FG6" s="247"/>
      <c r="FH6" s="247"/>
      <c r="FI6" s="247"/>
      <c r="FJ6" s="247"/>
      <c r="FK6" s="247"/>
      <c r="FL6" s="247"/>
      <c r="FM6" s="247"/>
      <c r="FN6" s="247"/>
      <c r="FO6" s="247"/>
      <c r="FP6" s="247"/>
      <c r="FQ6" s="247"/>
      <c r="FR6" s="247"/>
      <c r="FS6" s="247"/>
      <c r="FT6" s="247"/>
      <c r="FU6" s="247"/>
      <c r="FV6" s="247"/>
      <c r="FW6" s="247"/>
      <c r="FX6" s="247"/>
      <c r="FY6" s="247"/>
      <c r="FZ6" s="247"/>
      <c r="GA6" s="247"/>
      <c r="GB6" s="247"/>
      <c r="GC6" s="247"/>
      <c r="GD6" s="247"/>
      <c r="GE6" s="247"/>
      <c r="GF6" s="247"/>
      <c r="GG6" s="247"/>
      <c r="GH6" s="247"/>
      <c r="GI6" s="247"/>
      <c r="GJ6" s="247"/>
      <c r="GK6" s="247"/>
      <c r="GL6" s="247"/>
      <c r="GM6" s="247"/>
      <c r="GN6" s="247"/>
      <c r="GO6" s="247"/>
      <c r="GP6" s="247"/>
      <c r="GQ6" s="247"/>
      <c r="GR6" s="247"/>
      <c r="GS6" s="247"/>
      <c r="GT6" s="247"/>
      <c r="GU6" s="247"/>
      <c r="GV6" s="247"/>
      <c r="GW6" s="247"/>
      <c r="GX6" s="247"/>
      <c r="GY6" s="247"/>
      <c r="GZ6" s="247"/>
      <c r="HA6" s="247"/>
      <c r="HB6" s="247"/>
      <c r="HC6" s="247"/>
      <c r="HD6" s="247"/>
      <c r="HE6" s="247"/>
      <c r="HF6" s="247"/>
      <c r="HG6" s="247"/>
      <c r="HH6" s="247"/>
      <c r="HI6" s="247"/>
      <c r="HJ6" s="247"/>
      <c r="HK6" s="247"/>
      <c r="HL6" s="247"/>
      <c r="HM6" s="247"/>
      <c r="HN6" s="247"/>
      <c r="HO6" s="247"/>
      <c r="HP6" s="247"/>
      <c r="HQ6" s="247"/>
      <c r="HR6" s="247"/>
      <c r="HS6" s="247"/>
      <c r="HT6" s="247"/>
      <c r="HU6" s="247"/>
      <c r="HV6" s="247"/>
      <c r="HW6" s="247"/>
      <c r="HX6" s="247"/>
      <c r="HY6" s="247"/>
      <c r="HZ6" s="247"/>
      <c r="IA6" s="247"/>
      <c r="IB6" s="247"/>
      <c r="IC6" s="247"/>
      <c r="ID6" s="247"/>
      <c r="IE6" s="247"/>
      <c r="IF6" s="247"/>
      <c r="IG6" s="247"/>
      <c r="IH6" s="247"/>
      <c r="II6" s="247"/>
      <c r="IJ6" s="247"/>
      <c r="IK6" s="247"/>
      <c r="IL6" s="247"/>
      <c r="IM6" s="247"/>
      <c r="IN6" s="247"/>
      <c r="IO6" s="247"/>
      <c r="IP6" s="247"/>
      <c r="IQ6" s="247"/>
      <c r="IR6" s="247"/>
      <c r="IS6" s="247"/>
      <c r="IT6" s="247"/>
      <c r="IU6" s="247"/>
      <c r="IV6" s="247"/>
      <c r="IW6" s="247"/>
    </row>
    <row r="7" spans="1:257">
      <c r="A7" s="247"/>
      <c r="B7" s="247"/>
      <c r="C7" s="247"/>
      <c r="D7" s="247"/>
      <c r="E7" s="247"/>
      <c r="F7" s="247"/>
      <c r="G7" s="247"/>
      <c r="H7" s="247"/>
      <c r="I7" s="247"/>
      <c r="J7" s="247"/>
      <c r="K7" s="247"/>
      <c r="L7" s="247"/>
      <c r="M7" s="247"/>
      <c r="N7" s="247"/>
      <c r="O7" s="247"/>
      <c r="P7" s="247"/>
      <c r="Q7" s="247"/>
      <c r="R7" s="247"/>
      <c r="S7" s="247"/>
      <c r="T7" s="247"/>
      <c r="U7" s="247"/>
      <c r="V7" s="247"/>
      <c r="W7" s="247"/>
      <c r="X7" s="247"/>
      <c r="Y7" s="247"/>
      <c r="Z7" s="248"/>
      <c r="AA7" s="248"/>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247"/>
      <c r="BV7" s="247"/>
      <c r="BW7" s="247"/>
      <c r="BX7" s="247"/>
      <c r="BY7" s="247"/>
      <c r="BZ7" s="247"/>
      <c r="CA7" s="247"/>
      <c r="CB7" s="247"/>
      <c r="CC7" s="247"/>
      <c r="CD7" s="247"/>
      <c r="CE7" s="247"/>
      <c r="CF7" s="247"/>
      <c r="CG7" s="247"/>
      <c r="CH7" s="247"/>
      <c r="CI7" s="247"/>
      <c r="CJ7" s="247"/>
      <c r="CK7" s="247"/>
      <c r="CL7" s="247"/>
      <c r="CM7" s="247"/>
      <c r="CN7" s="247"/>
      <c r="CO7" s="247"/>
      <c r="CP7" s="247"/>
      <c r="CQ7" s="247"/>
      <c r="CR7" s="247"/>
      <c r="CS7" s="247"/>
      <c r="CT7" s="247"/>
      <c r="CU7" s="247"/>
      <c r="CV7" s="247"/>
      <c r="CW7" s="247"/>
      <c r="CX7" s="247"/>
      <c r="CY7" s="247"/>
      <c r="CZ7" s="247"/>
      <c r="DA7" s="247"/>
      <c r="DB7" s="247"/>
      <c r="DC7" s="247"/>
      <c r="DD7" s="247"/>
      <c r="DE7" s="247"/>
      <c r="DF7" s="247"/>
      <c r="DG7" s="247"/>
      <c r="DH7" s="247"/>
      <c r="DI7" s="247"/>
      <c r="DJ7" s="247"/>
      <c r="DK7" s="247"/>
      <c r="DL7" s="247"/>
      <c r="DM7" s="247"/>
      <c r="DN7" s="247"/>
      <c r="DO7" s="247"/>
      <c r="DP7" s="247"/>
      <c r="DQ7" s="247"/>
      <c r="DR7" s="247"/>
      <c r="DS7" s="247"/>
      <c r="DT7" s="247"/>
      <c r="DU7" s="247"/>
      <c r="DV7" s="247"/>
      <c r="DW7" s="247"/>
      <c r="DX7" s="247"/>
      <c r="DY7" s="247"/>
      <c r="DZ7" s="247"/>
      <c r="EA7" s="247"/>
      <c r="EB7" s="247"/>
      <c r="EC7" s="247"/>
      <c r="ED7" s="247"/>
      <c r="EE7" s="247"/>
      <c r="EF7" s="247"/>
      <c r="EG7" s="247"/>
      <c r="EH7" s="247"/>
      <c r="EI7" s="247"/>
      <c r="EJ7" s="247"/>
      <c r="EK7" s="247"/>
      <c r="EL7" s="247"/>
      <c r="EM7" s="247"/>
      <c r="EN7" s="247"/>
      <c r="EO7" s="247"/>
      <c r="EP7" s="247"/>
      <c r="EQ7" s="247"/>
      <c r="ER7" s="247"/>
      <c r="ES7" s="247"/>
      <c r="ET7" s="247"/>
      <c r="EU7" s="247"/>
      <c r="EV7" s="247"/>
      <c r="EW7" s="247"/>
      <c r="EX7" s="247"/>
      <c r="EY7" s="247"/>
      <c r="EZ7" s="247"/>
      <c r="FA7" s="247"/>
      <c r="FB7" s="247"/>
      <c r="FC7" s="247"/>
      <c r="FD7" s="247"/>
      <c r="FE7" s="247"/>
      <c r="FF7" s="247"/>
      <c r="FG7" s="247"/>
      <c r="FH7" s="247"/>
      <c r="FI7" s="247"/>
      <c r="FJ7" s="247"/>
      <c r="FK7" s="247"/>
      <c r="FL7" s="247"/>
      <c r="FM7" s="247"/>
      <c r="FN7" s="247"/>
      <c r="FO7" s="247"/>
      <c r="FP7" s="247"/>
      <c r="FQ7" s="247"/>
      <c r="FR7" s="247"/>
      <c r="FS7" s="247"/>
      <c r="FT7" s="247"/>
      <c r="FU7" s="247"/>
      <c r="FV7" s="247"/>
      <c r="FW7" s="247"/>
      <c r="FX7" s="247"/>
      <c r="FY7" s="247"/>
      <c r="FZ7" s="247"/>
      <c r="GA7" s="247"/>
      <c r="GB7" s="247"/>
      <c r="GC7" s="247"/>
      <c r="GD7" s="247"/>
      <c r="GE7" s="247"/>
      <c r="GF7" s="247"/>
      <c r="GG7" s="247"/>
      <c r="GH7" s="247"/>
      <c r="GI7" s="247"/>
      <c r="GJ7" s="247"/>
      <c r="GK7" s="247"/>
      <c r="GL7" s="247"/>
      <c r="GM7" s="247"/>
      <c r="GN7" s="247"/>
      <c r="GO7" s="247"/>
      <c r="GP7" s="247"/>
      <c r="GQ7" s="247"/>
      <c r="GR7" s="247"/>
      <c r="GS7" s="247"/>
      <c r="GT7" s="247"/>
      <c r="GU7" s="247"/>
      <c r="GV7" s="247"/>
      <c r="GW7" s="247"/>
      <c r="GX7" s="247"/>
      <c r="GY7" s="247"/>
      <c r="GZ7" s="247"/>
      <c r="HA7" s="247"/>
      <c r="HB7" s="247"/>
      <c r="HC7" s="247"/>
      <c r="HD7" s="247"/>
      <c r="HE7" s="247"/>
      <c r="HF7" s="247"/>
      <c r="HG7" s="247"/>
      <c r="HH7" s="247"/>
      <c r="HI7" s="247"/>
      <c r="HJ7" s="247"/>
      <c r="HK7" s="247"/>
      <c r="HL7" s="247"/>
      <c r="HM7" s="247"/>
      <c r="HN7" s="247"/>
      <c r="HO7" s="247"/>
      <c r="HP7" s="247"/>
      <c r="HQ7" s="247"/>
      <c r="HR7" s="247"/>
      <c r="HS7" s="247"/>
      <c r="HT7" s="247"/>
      <c r="HU7" s="247"/>
      <c r="HV7" s="247"/>
      <c r="HW7" s="247"/>
      <c r="HX7" s="247"/>
      <c r="HY7" s="247"/>
      <c r="HZ7" s="247"/>
      <c r="IA7" s="247"/>
      <c r="IB7" s="247"/>
      <c r="IC7" s="247"/>
      <c r="ID7" s="247"/>
      <c r="IE7" s="247"/>
      <c r="IF7" s="247"/>
      <c r="IG7" s="247"/>
      <c r="IH7" s="247"/>
      <c r="II7" s="247"/>
      <c r="IJ7" s="247"/>
      <c r="IK7" s="247"/>
      <c r="IL7" s="247"/>
      <c r="IM7" s="247"/>
      <c r="IN7" s="247"/>
      <c r="IO7" s="247"/>
      <c r="IP7" s="247"/>
      <c r="IQ7" s="247"/>
      <c r="IR7" s="247"/>
      <c r="IS7" s="247"/>
      <c r="IT7" s="247"/>
      <c r="IU7" s="247"/>
      <c r="IV7" s="247"/>
      <c r="IW7" s="247"/>
    </row>
    <row r="8" spans="1:257">
      <c r="A8" s="247"/>
      <c r="B8" s="247"/>
      <c r="C8" s="247"/>
      <c r="D8" s="247"/>
      <c r="E8" s="247"/>
      <c r="F8" s="247"/>
      <c r="G8" s="247"/>
      <c r="H8" s="247"/>
      <c r="I8" s="247"/>
      <c r="J8" s="247"/>
      <c r="K8" s="247"/>
      <c r="L8" s="247"/>
      <c r="M8" s="247"/>
      <c r="N8" s="247"/>
      <c r="O8" s="247"/>
      <c r="P8" s="247"/>
      <c r="Q8" s="247"/>
      <c r="R8" s="247"/>
      <c r="S8" s="247"/>
      <c r="T8" s="247"/>
      <c r="U8" s="247"/>
      <c r="V8" s="247"/>
      <c r="W8" s="247"/>
      <c r="X8" s="247"/>
      <c r="Y8" s="247"/>
      <c r="Z8" s="248"/>
      <c r="AA8" s="248"/>
      <c r="AB8" s="247"/>
      <c r="AC8" s="247"/>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7"/>
      <c r="BU8" s="247"/>
      <c r="BV8" s="247"/>
      <c r="BW8" s="247"/>
      <c r="BX8" s="247"/>
      <c r="BY8" s="247"/>
      <c r="BZ8" s="247"/>
      <c r="CA8" s="247"/>
      <c r="CB8" s="247"/>
      <c r="CC8" s="247"/>
      <c r="CD8" s="247"/>
      <c r="CE8" s="247"/>
      <c r="CF8" s="247"/>
      <c r="CG8" s="247"/>
      <c r="CH8" s="247"/>
      <c r="CI8" s="247"/>
      <c r="CJ8" s="247"/>
      <c r="CK8" s="247"/>
      <c r="CL8" s="247"/>
      <c r="CM8" s="247"/>
      <c r="CN8" s="247"/>
      <c r="CO8" s="247"/>
      <c r="CP8" s="247"/>
      <c r="CQ8" s="247"/>
      <c r="CR8" s="247"/>
      <c r="CS8" s="247"/>
      <c r="CT8" s="247"/>
      <c r="CU8" s="247"/>
      <c r="CV8" s="247"/>
      <c r="CW8" s="247"/>
      <c r="CX8" s="247"/>
      <c r="CY8" s="247"/>
      <c r="CZ8" s="247"/>
      <c r="DA8" s="247"/>
      <c r="DB8" s="247"/>
      <c r="DC8" s="247"/>
      <c r="DD8" s="247"/>
      <c r="DE8" s="247"/>
      <c r="DF8" s="247"/>
      <c r="DG8" s="247"/>
      <c r="DH8" s="247"/>
      <c r="DI8" s="247"/>
      <c r="DJ8" s="247"/>
      <c r="DK8" s="247"/>
      <c r="DL8" s="247"/>
      <c r="DM8" s="247"/>
      <c r="DN8" s="247"/>
      <c r="DO8" s="247"/>
      <c r="DP8" s="247"/>
      <c r="DQ8" s="247"/>
      <c r="DR8" s="247"/>
      <c r="DS8" s="247"/>
      <c r="DT8" s="247"/>
      <c r="DU8" s="247"/>
      <c r="DV8" s="247"/>
      <c r="DW8" s="247"/>
      <c r="DX8" s="247"/>
      <c r="DY8" s="247"/>
      <c r="DZ8" s="247"/>
      <c r="EA8" s="247"/>
      <c r="EB8" s="247"/>
      <c r="EC8" s="247"/>
      <c r="ED8" s="247"/>
      <c r="EE8" s="247"/>
      <c r="EF8" s="247"/>
      <c r="EG8" s="247"/>
      <c r="EH8" s="247"/>
      <c r="EI8" s="247"/>
      <c r="EJ8" s="247"/>
      <c r="EK8" s="247"/>
      <c r="EL8" s="247"/>
      <c r="EM8" s="247"/>
      <c r="EN8" s="247"/>
      <c r="EO8" s="247"/>
      <c r="EP8" s="247"/>
      <c r="EQ8" s="247"/>
      <c r="ER8" s="247"/>
      <c r="ES8" s="247"/>
      <c r="ET8" s="247"/>
      <c r="EU8" s="247"/>
      <c r="EV8" s="247"/>
      <c r="EW8" s="247"/>
      <c r="EX8" s="247"/>
      <c r="EY8" s="247"/>
      <c r="EZ8" s="247"/>
      <c r="FA8" s="247"/>
      <c r="FB8" s="247"/>
      <c r="FC8" s="247"/>
      <c r="FD8" s="247"/>
      <c r="FE8" s="247"/>
      <c r="FF8" s="247"/>
      <c r="FG8" s="247"/>
      <c r="FH8" s="247"/>
      <c r="FI8" s="247"/>
      <c r="FJ8" s="247"/>
      <c r="FK8" s="247"/>
      <c r="FL8" s="247"/>
      <c r="FM8" s="247"/>
      <c r="FN8" s="247"/>
      <c r="FO8" s="247"/>
      <c r="FP8" s="247"/>
      <c r="FQ8" s="247"/>
      <c r="FR8" s="247"/>
      <c r="FS8" s="247"/>
      <c r="FT8" s="247"/>
      <c r="FU8" s="247"/>
      <c r="FV8" s="247"/>
      <c r="FW8" s="247"/>
      <c r="FX8" s="247"/>
      <c r="FY8" s="247"/>
      <c r="FZ8" s="247"/>
      <c r="GA8" s="247"/>
      <c r="GB8" s="247"/>
      <c r="GC8" s="247"/>
      <c r="GD8" s="247"/>
      <c r="GE8" s="247"/>
      <c r="GF8" s="247"/>
      <c r="GG8" s="247"/>
      <c r="GH8" s="247"/>
      <c r="GI8" s="247"/>
      <c r="GJ8" s="247"/>
      <c r="GK8" s="247"/>
      <c r="GL8" s="247"/>
      <c r="GM8" s="247"/>
      <c r="GN8" s="247"/>
      <c r="GO8" s="247"/>
      <c r="GP8" s="247"/>
      <c r="GQ8" s="247"/>
      <c r="GR8" s="247"/>
      <c r="GS8" s="247"/>
      <c r="GT8" s="247"/>
      <c r="GU8" s="247"/>
      <c r="GV8" s="247"/>
      <c r="GW8" s="247"/>
      <c r="GX8" s="247"/>
      <c r="GY8" s="247"/>
      <c r="GZ8" s="247"/>
      <c r="HA8" s="247"/>
      <c r="HB8" s="247"/>
      <c r="HC8" s="247"/>
      <c r="HD8" s="247"/>
      <c r="HE8" s="247"/>
      <c r="HF8" s="247"/>
      <c r="HG8" s="247"/>
      <c r="HH8" s="247"/>
      <c r="HI8" s="247"/>
      <c r="HJ8" s="247"/>
      <c r="HK8" s="247"/>
      <c r="HL8" s="247"/>
      <c r="HM8" s="247"/>
      <c r="HN8" s="247"/>
      <c r="HO8" s="247"/>
      <c r="HP8" s="247"/>
      <c r="HQ8" s="247"/>
      <c r="HR8" s="247"/>
      <c r="HS8" s="247"/>
      <c r="HT8" s="247"/>
      <c r="HU8" s="247"/>
      <c r="HV8" s="247"/>
      <c r="HW8" s="247"/>
      <c r="HX8" s="247"/>
      <c r="HY8" s="247"/>
      <c r="HZ8" s="247"/>
      <c r="IA8" s="247"/>
      <c r="IB8" s="247"/>
      <c r="IC8" s="247"/>
      <c r="ID8" s="247"/>
      <c r="IE8" s="247"/>
      <c r="IF8" s="247"/>
      <c r="IG8" s="247"/>
      <c r="IH8" s="247"/>
      <c r="II8" s="247"/>
      <c r="IJ8" s="247"/>
      <c r="IK8" s="247"/>
      <c r="IL8" s="247"/>
      <c r="IM8" s="247"/>
      <c r="IN8" s="247"/>
      <c r="IO8" s="247"/>
      <c r="IP8" s="247"/>
      <c r="IQ8" s="247"/>
      <c r="IR8" s="247"/>
      <c r="IS8" s="247"/>
      <c r="IT8" s="247"/>
      <c r="IU8" s="247"/>
      <c r="IV8" s="247"/>
      <c r="IW8" s="247"/>
    </row>
    <row r="9" spans="1:257">
      <c r="A9" s="247"/>
      <c r="B9" s="247"/>
      <c r="C9" s="247"/>
      <c r="D9" s="247"/>
      <c r="E9" s="247"/>
      <c r="F9" s="247"/>
      <c r="G9" s="247"/>
      <c r="H9" s="247"/>
      <c r="I9" s="247"/>
      <c r="J9" s="247"/>
      <c r="K9" s="247"/>
      <c r="L9" s="247"/>
      <c r="M9" s="247"/>
      <c r="N9" s="247"/>
      <c r="O9" s="247"/>
      <c r="P9" s="247"/>
      <c r="Q9" s="247"/>
      <c r="R9" s="247"/>
      <c r="S9" s="247"/>
      <c r="T9" s="247"/>
      <c r="U9" s="247"/>
      <c r="V9" s="247"/>
      <c r="W9" s="247"/>
      <c r="X9" s="247"/>
      <c r="Y9" s="247"/>
      <c r="Z9" s="248"/>
      <c r="AA9" s="248"/>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7"/>
      <c r="BD9" s="247"/>
      <c r="BE9" s="247"/>
      <c r="BF9" s="247"/>
      <c r="BG9" s="247"/>
      <c r="BH9" s="247"/>
      <c r="BI9" s="247"/>
      <c r="BJ9" s="247"/>
      <c r="BK9" s="247"/>
      <c r="BL9" s="247"/>
      <c r="BM9" s="247"/>
      <c r="BN9" s="247"/>
      <c r="BO9" s="247"/>
      <c r="BP9" s="247"/>
      <c r="BQ9" s="247"/>
      <c r="BR9" s="247"/>
      <c r="BS9" s="247"/>
      <c r="BT9" s="247"/>
      <c r="BU9" s="247"/>
      <c r="BV9" s="247"/>
      <c r="BW9" s="247"/>
      <c r="BX9" s="247"/>
      <c r="BY9" s="247"/>
      <c r="BZ9" s="247"/>
      <c r="CA9" s="247"/>
      <c r="CB9" s="247"/>
      <c r="CC9" s="247"/>
      <c r="CD9" s="247"/>
      <c r="CE9" s="247"/>
      <c r="CF9" s="247"/>
      <c r="CG9" s="247"/>
      <c r="CH9" s="247"/>
      <c r="CI9" s="247"/>
      <c r="CJ9" s="247"/>
      <c r="CK9" s="247"/>
      <c r="CL9" s="247"/>
      <c r="CM9" s="247"/>
      <c r="CN9" s="247"/>
      <c r="CO9" s="247"/>
      <c r="CP9" s="247"/>
      <c r="CQ9" s="247"/>
      <c r="CR9" s="247"/>
      <c r="CS9" s="247"/>
      <c r="CT9" s="247"/>
      <c r="CU9" s="247"/>
      <c r="CV9" s="247"/>
      <c r="CW9" s="247"/>
      <c r="CX9" s="247"/>
      <c r="CY9" s="247"/>
      <c r="CZ9" s="247"/>
      <c r="DA9" s="247"/>
      <c r="DB9" s="247"/>
      <c r="DC9" s="247"/>
      <c r="DD9" s="247"/>
      <c r="DE9" s="247"/>
      <c r="DF9" s="247"/>
      <c r="DG9" s="247"/>
      <c r="DH9" s="247"/>
      <c r="DI9" s="247"/>
      <c r="DJ9" s="247"/>
      <c r="DK9" s="247"/>
      <c r="DL9" s="247"/>
      <c r="DM9" s="247"/>
      <c r="DN9" s="247"/>
      <c r="DO9" s="247"/>
      <c r="DP9" s="247"/>
      <c r="DQ9" s="247"/>
      <c r="DR9" s="247"/>
      <c r="DS9" s="247"/>
      <c r="DT9" s="247"/>
      <c r="DU9" s="247"/>
      <c r="DV9" s="247"/>
      <c r="DW9" s="247"/>
      <c r="DX9" s="247"/>
      <c r="DY9" s="247"/>
      <c r="DZ9" s="247"/>
      <c r="EA9" s="247"/>
      <c r="EB9" s="247"/>
      <c r="EC9" s="247"/>
      <c r="ED9" s="247"/>
      <c r="EE9" s="247"/>
      <c r="EF9" s="247"/>
      <c r="EG9" s="247"/>
      <c r="EH9" s="247"/>
      <c r="EI9" s="247"/>
      <c r="EJ9" s="247"/>
      <c r="EK9" s="247"/>
      <c r="EL9" s="247"/>
      <c r="EM9" s="247"/>
      <c r="EN9" s="247"/>
      <c r="EO9" s="247"/>
      <c r="EP9" s="247"/>
      <c r="EQ9" s="247"/>
      <c r="ER9" s="247"/>
      <c r="ES9" s="247"/>
      <c r="ET9" s="247"/>
      <c r="EU9" s="247"/>
      <c r="EV9" s="247"/>
      <c r="EW9" s="247"/>
      <c r="EX9" s="247"/>
      <c r="EY9" s="247"/>
      <c r="EZ9" s="247"/>
      <c r="FA9" s="247"/>
      <c r="FB9" s="247"/>
      <c r="FC9" s="247"/>
      <c r="FD9" s="247"/>
      <c r="FE9" s="247"/>
      <c r="FF9" s="247"/>
      <c r="FG9" s="247"/>
      <c r="FH9" s="247"/>
      <c r="FI9" s="247"/>
      <c r="FJ9" s="247"/>
      <c r="FK9" s="247"/>
      <c r="FL9" s="247"/>
      <c r="FM9" s="247"/>
      <c r="FN9" s="247"/>
      <c r="FO9" s="247"/>
      <c r="FP9" s="247"/>
      <c r="FQ9" s="247"/>
      <c r="FR9" s="247"/>
      <c r="FS9" s="247"/>
      <c r="FT9" s="247"/>
      <c r="FU9" s="247"/>
      <c r="FV9" s="247"/>
      <c r="FW9" s="247"/>
      <c r="FX9" s="247"/>
      <c r="FY9" s="247"/>
      <c r="FZ9" s="247"/>
      <c r="GA9" s="247"/>
      <c r="GB9" s="247"/>
      <c r="GC9" s="247"/>
      <c r="GD9" s="247"/>
      <c r="GE9" s="247"/>
      <c r="GF9" s="247"/>
      <c r="GG9" s="247"/>
      <c r="GH9" s="247"/>
      <c r="GI9" s="247"/>
      <c r="GJ9" s="247"/>
      <c r="GK9" s="247"/>
      <c r="GL9" s="247"/>
      <c r="GM9" s="247"/>
      <c r="GN9" s="247"/>
      <c r="GO9" s="247"/>
      <c r="GP9" s="247"/>
      <c r="GQ9" s="247"/>
      <c r="GR9" s="247"/>
      <c r="GS9" s="247"/>
      <c r="GT9" s="247"/>
      <c r="GU9" s="247"/>
      <c r="GV9" s="247"/>
      <c r="GW9" s="247"/>
      <c r="GX9" s="247"/>
      <c r="GY9" s="247"/>
      <c r="GZ9" s="247"/>
      <c r="HA9" s="247"/>
      <c r="HB9" s="247"/>
      <c r="HC9" s="247"/>
      <c r="HD9" s="247"/>
      <c r="HE9" s="247"/>
      <c r="HF9" s="247"/>
      <c r="HG9" s="247"/>
      <c r="HH9" s="247"/>
      <c r="HI9" s="247"/>
      <c r="HJ9" s="247"/>
      <c r="HK9" s="247"/>
      <c r="HL9" s="247"/>
      <c r="HM9" s="247"/>
      <c r="HN9" s="247"/>
      <c r="HO9" s="247"/>
      <c r="HP9" s="247"/>
      <c r="HQ9" s="247"/>
      <c r="HR9" s="247"/>
      <c r="HS9" s="247"/>
      <c r="HT9" s="247"/>
      <c r="HU9" s="247"/>
      <c r="HV9" s="247"/>
      <c r="HW9" s="247"/>
      <c r="HX9" s="247"/>
      <c r="HY9" s="247"/>
      <c r="HZ9" s="247"/>
      <c r="IA9" s="247"/>
      <c r="IB9" s="247"/>
      <c r="IC9" s="247"/>
      <c r="ID9" s="247"/>
      <c r="IE9" s="247"/>
      <c r="IF9" s="247"/>
      <c r="IG9" s="247"/>
      <c r="IH9" s="247"/>
      <c r="II9" s="247"/>
      <c r="IJ9" s="247"/>
      <c r="IK9" s="247"/>
      <c r="IL9" s="247"/>
      <c r="IM9" s="247"/>
      <c r="IN9" s="247"/>
      <c r="IO9" s="247"/>
      <c r="IP9" s="247"/>
      <c r="IQ9" s="247"/>
      <c r="IR9" s="247"/>
      <c r="IS9" s="247"/>
      <c r="IT9" s="247"/>
      <c r="IU9" s="247"/>
      <c r="IV9" s="247"/>
      <c r="IW9" s="247"/>
    </row>
    <row r="10" spans="1:257">
      <c r="A10" s="247"/>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8"/>
      <c r="AA10" s="248"/>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247"/>
      <c r="BE10" s="247"/>
      <c r="BF10" s="247"/>
      <c r="BG10" s="247"/>
      <c r="BH10" s="247"/>
      <c r="BI10" s="247"/>
      <c r="BJ10" s="247"/>
      <c r="BK10" s="247"/>
      <c r="BL10" s="247"/>
      <c r="BM10" s="247"/>
      <c r="BN10" s="247"/>
      <c r="BO10" s="247"/>
      <c r="BP10" s="247"/>
      <c r="BQ10" s="247"/>
      <c r="BR10" s="247"/>
      <c r="BS10" s="247"/>
      <c r="BT10" s="247"/>
      <c r="BU10" s="247"/>
      <c r="BV10" s="247"/>
      <c r="BW10" s="247"/>
      <c r="BX10" s="247"/>
      <c r="BY10" s="247"/>
      <c r="BZ10" s="247"/>
      <c r="CA10" s="247"/>
      <c r="CB10" s="247"/>
      <c r="CC10" s="247"/>
      <c r="CD10" s="247"/>
      <c r="CE10" s="247"/>
      <c r="CF10" s="247"/>
      <c r="CG10" s="247"/>
      <c r="CH10" s="247"/>
      <c r="CI10" s="247"/>
      <c r="CJ10" s="247"/>
      <c r="CK10" s="247"/>
      <c r="CL10" s="247"/>
      <c r="CM10" s="247"/>
      <c r="CN10" s="247"/>
      <c r="CO10" s="247"/>
      <c r="CP10" s="247"/>
      <c r="CQ10" s="247"/>
      <c r="CR10" s="247"/>
      <c r="CS10" s="247"/>
      <c r="CT10" s="247"/>
      <c r="CU10" s="247"/>
      <c r="CV10" s="247"/>
      <c r="CW10" s="247"/>
      <c r="CX10" s="247"/>
      <c r="CY10" s="247"/>
      <c r="CZ10" s="247"/>
      <c r="DA10" s="247"/>
      <c r="DB10" s="247"/>
      <c r="DC10" s="247"/>
      <c r="DD10" s="247"/>
      <c r="DE10" s="247"/>
      <c r="DF10" s="247"/>
      <c r="DG10" s="247"/>
      <c r="DH10" s="247"/>
      <c r="DI10" s="247"/>
      <c r="DJ10" s="247"/>
      <c r="DK10" s="247"/>
      <c r="DL10" s="247"/>
      <c r="DM10" s="247"/>
      <c r="DN10" s="247"/>
      <c r="DO10" s="247"/>
      <c r="DP10" s="247"/>
      <c r="DQ10" s="247"/>
      <c r="DR10" s="247"/>
      <c r="DS10" s="247"/>
      <c r="DT10" s="247"/>
      <c r="DU10" s="247"/>
      <c r="DV10" s="247"/>
      <c r="DW10" s="247"/>
      <c r="DX10" s="247"/>
      <c r="DY10" s="247"/>
      <c r="DZ10" s="247"/>
      <c r="EA10" s="247"/>
      <c r="EB10" s="247"/>
      <c r="EC10" s="247"/>
      <c r="ED10" s="247"/>
      <c r="EE10" s="247"/>
      <c r="EF10" s="247"/>
      <c r="EG10" s="247"/>
      <c r="EH10" s="247"/>
      <c r="EI10" s="247"/>
      <c r="EJ10" s="247"/>
      <c r="EK10" s="247"/>
      <c r="EL10" s="247"/>
      <c r="EM10" s="247"/>
      <c r="EN10" s="247"/>
      <c r="EO10" s="247"/>
      <c r="EP10" s="247"/>
      <c r="EQ10" s="247"/>
      <c r="ER10" s="247"/>
      <c r="ES10" s="247"/>
      <c r="ET10" s="247"/>
      <c r="EU10" s="247"/>
      <c r="EV10" s="247"/>
      <c r="EW10" s="247"/>
      <c r="EX10" s="247"/>
      <c r="EY10" s="247"/>
      <c r="EZ10" s="247"/>
      <c r="FA10" s="247"/>
      <c r="FB10" s="247"/>
      <c r="FC10" s="247"/>
      <c r="FD10" s="247"/>
      <c r="FE10" s="247"/>
      <c r="FF10" s="247"/>
      <c r="FG10" s="247"/>
      <c r="FH10" s="247"/>
      <c r="FI10" s="247"/>
      <c r="FJ10" s="247"/>
      <c r="FK10" s="247"/>
      <c r="FL10" s="247"/>
      <c r="FM10" s="247"/>
      <c r="FN10" s="247"/>
      <c r="FO10" s="247"/>
      <c r="FP10" s="247"/>
      <c r="FQ10" s="247"/>
      <c r="FR10" s="247"/>
      <c r="FS10" s="247"/>
      <c r="FT10" s="247"/>
      <c r="FU10" s="247"/>
      <c r="FV10" s="247"/>
      <c r="FW10" s="247"/>
      <c r="FX10" s="247"/>
      <c r="FY10" s="247"/>
      <c r="FZ10" s="247"/>
      <c r="GA10" s="247"/>
      <c r="GB10" s="247"/>
      <c r="GC10" s="247"/>
      <c r="GD10" s="247"/>
      <c r="GE10" s="247"/>
      <c r="GF10" s="247"/>
      <c r="GG10" s="247"/>
      <c r="GH10" s="247"/>
      <c r="GI10" s="247"/>
      <c r="GJ10" s="247"/>
      <c r="GK10" s="247"/>
      <c r="GL10" s="247"/>
      <c r="GM10" s="247"/>
      <c r="GN10" s="247"/>
      <c r="GO10" s="247"/>
      <c r="GP10" s="247"/>
      <c r="GQ10" s="247"/>
      <c r="GR10" s="247"/>
      <c r="GS10" s="247"/>
      <c r="GT10" s="247"/>
      <c r="GU10" s="247"/>
      <c r="GV10" s="247"/>
      <c r="GW10" s="247"/>
      <c r="GX10" s="247"/>
      <c r="GY10" s="247"/>
      <c r="GZ10" s="247"/>
      <c r="HA10" s="247"/>
      <c r="HB10" s="247"/>
      <c r="HC10" s="247"/>
      <c r="HD10" s="247"/>
      <c r="HE10" s="247"/>
      <c r="HF10" s="247"/>
      <c r="HG10" s="247"/>
      <c r="HH10" s="247"/>
      <c r="HI10" s="247"/>
      <c r="HJ10" s="247"/>
      <c r="HK10" s="247"/>
      <c r="HL10" s="247"/>
      <c r="HM10" s="247"/>
      <c r="HN10" s="247"/>
      <c r="HO10" s="247"/>
      <c r="HP10" s="247"/>
      <c r="HQ10" s="247"/>
      <c r="HR10" s="247"/>
      <c r="HS10" s="247"/>
      <c r="HT10" s="247"/>
      <c r="HU10" s="247"/>
      <c r="HV10" s="247"/>
      <c r="HW10" s="247"/>
      <c r="HX10" s="247"/>
      <c r="HY10" s="247"/>
      <c r="HZ10" s="247"/>
      <c r="IA10" s="247"/>
      <c r="IB10" s="247"/>
      <c r="IC10" s="247"/>
      <c r="ID10" s="247"/>
      <c r="IE10" s="247"/>
      <c r="IF10" s="247"/>
      <c r="IG10" s="247"/>
      <c r="IH10" s="247"/>
      <c r="II10" s="247"/>
      <c r="IJ10" s="247"/>
      <c r="IK10" s="247"/>
      <c r="IL10" s="247"/>
      <c r="IM10" s="247"/>
      <c r="IN10" s="247"/>
      <c r="IO10" s="247"/>
      <c r="IP10" s="247"/>
      <c r="IQ10" s="247"/>
      <c r="IR10" s="247"/>
      <c r="IS10" s="247"/>
      <c r="IT10" s="247"/>
      <c r="IU10" s="247"/>
      <c r="IV10" s="247"/>
      <c r="IW10" s="247"/>
    </row>
    <row r="11" spans="1:257">
      <c r="A11" s="247"/>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8"/>
      <c r="AA11" s="248"/>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247"/>
      <c r="BG11" s="247"/>
      <c r="BH11" s="247"/>
      <c r="BI11" s="247"/>
      <c r="BJ11" s="247"/>
      <c r="BK11" s="247"/>
      <c r="BL11" s="247"/>
      <c r="BM11" s="247"/>
      <c r="BN11" s="247"/>
      <c r="BO11" s="247"/>
      <c r="BP11" s="247"/>
      <c r="BQ11" s="247"/>
      <c r="BR11" s="247"/>
      <c r="BS11" s="247"/>
      <c r="BT11" s="247"/>
      <c r="BU11" s="247"/>
      <c r="BV11" s="247"/>
      <c r="BW11" s="247"/>
      <c r="BX11" s="247"/>
      <c r="BY11" s="247"/>
      <c r="BZ11" s="247"/>
      <c r="CA11" s="247"/>
      <c r="CB11" s="247"/>
      <c r="CC11" s="247"/>
      <c r="CD11" s="247"/>
      <c r="CE11" s="247"/>
      <c r="CF11" s="247"/>
      <c r="CG11" s="247"/>
      <c r="CH11" s="247"/>
      <c r="CI11" s="247"/>
      <c r="CJ11" s="247"/>
      <c r="CK11" s="247"/>
      <c r="CL11" s="247"/>
      <c r="CM11" s="247"/>
      <c r="CN11" s="247"/>
      <c r="CO11" s="247"/>
      <c r="CP11" s="247"/>
      <c r="CQ11" s="247"/>
      <c r="CR11" s="247"/>
      <c r="CS11" s="247"/>
      <c r="CT11" s="247"/>
      <c r="CU11" s="247"/>
      <c r="CV11" s="247"/>
      <c r="CW11" s="247"/>
      <c r="CX11" s="247"/>
      <c r="CY11" s="247"/>
      <c r="CZ11" s="247"/>
      <c r="DA11" s="247"/>
      <c r="DB11" s="247"/>
      <c r="DC11" s="247"/>
      <c r="DD11" s="247"/>
      <c r="DE11" s="247"/>
      <c r="DF11" s="247"/>
      <c r="DG11" s="247"/>
      <c r="DH11" s="247"/>
      <c r="DI11" s="247"/>
      <c r="DJ11" s="247"/>
      <c r="DK11" s="247"/>
      <c r="DL11" s="247"/>
      <c r="DM11" s="247"/>
      <c r="DN11" s="247"/>
      <c r="DO11" s="247"/>
      <c r="DP11" s="247"/>
      <c r="DQ11" s="247"/>
      <c r="DR11" s="247"/>
      <c r="DS11" s="247"/>
      <c r="DT11" s="247"/>
      <c r="DU11" s="247"/>
      <c r="DV11" s="247"/>
      <c r="DW11" s="247"/>
      <c r="DX11" s="247"/>
      <c r="DY11" s="247"/>
      <c r="DZ11" s="247"/>
      <c r="EA11" s="247"/>
      <c r="EB11" s="247"/>
      <c r="EC11" s="247"/>
      <c r="ED11" s="247"/>
      <c r="EE11" s="247"/>
      <c r="EF11" s="247"/>
      <c r="EG11" s="247"/>
      <c r="EH11" s="247"/>
      <c r="EI11" s="247"/>
      <c r="EJ11" s="247"/>
      <c r="EK11" s="247"/>
      <c r="EL11" s="247"/>
      <c r="EM11" s="247"/>
      <c r="EN11" s="247"/>
      <c r="EO11" s="247"/>
      <c r="EP11" s="247"/>
      <c r="EQ11" s="247"/>
      <c r="ER11" s="247"/>
      <c r="ES11" s="247"/>
      <c r="ET11" s="247"/>
      <c r="EU11" s="247"/>
      <c r="EV11" s="247"/>
      <c r="EW11" s="247"/>
      <c r="EX11" s="247"/>
      <c r="EY11" s="247"/>
      <c r="EZ11" s="247"/>
      <c r="FA11" s="247"/>
      <c r="FB11" s="247"/>
      <c r="FC11" s="247"/>
      <c r="FD11" s="247"/>
      <c r="FE11" s="247"/>
      <c r="FF11" s="247"/>
      <c r="FG11" s="247"/>
      <c r="FH11" s="247"/>
      <c r="FI11" s="247"/>
      <c r="FJ11" s="247"/>
      <c r="FK11" s="247"/>
      <c r="FL11" s="247"/>
      <c r="FM11" s="247"/>
      <c r="FN11" s="247"/>
      <c r="FO11" s="247"/>
      <c r="FP11" s="247"/>
      <c r="FQ11" s="247"/>
      <c r="FR11" s="247"/>
      <c r="FS11" s="247"/>
      <c r="FT11" s="247"/>
      <c r="FU11" s="247"/>
      <c r="FV11" s="247"/>
      <c r="FW11" s="247"/>
      <c r="FX11" s="247"/>
      <c r="FY11" s="247"/>
      <c r="FZ11" s="247"/>
      <c r="GA11" s="247"/>
      <c r="GB11" s="247"/>
      <c r="GC11" s="247"/>
      <c r="GD11" s="247"/>
      <c r="GE11" s="247"/>
      <c r="GF11" s="247"/>
      <c r="GG11" s="247"/>
      <c r="GH11" s="247"/>
      <c r="GI11" s="247"/>
      <c r="GJ11" s="247"/>
      <c r="GK11" s="247"/>
      <c r="GL11" s="247"/>
      <c r="GM11" s="247"/>
      <c r="GN11" s="247"/>
      <c r="GO11" s="247"/>
      <c r="GP11" s="247"/>
      <c r="GQ11" s="247"/>
      <c r="GR11" s="247"/>
      <c r="GS11" s="247"/>
      <c r="GT11" s="247"/>
      <c r="GU11" s="247"/>
      <c r="GV11" s="247"/>
      <c r="GW11" s="247"/>
      <c r="GX11" s="247"/>
      <c r="GY11" s="247"/>
      <c r="GZ11" s="247"/>
      <c r="HA11" s="247"/>
      <c r="HB11" s="247"/>
      <c r="HC11" s="247"/>
      <c r="HD11" s="247"/>
      <c r="HE11" s="247"/>
      <c r="HF11" s="247"/>
      <c r="HG11" s="247"/>
      <c r="HH11" s="247"/>
      <c r="HI11" s="247"/>
      <c r="HJ11" s="247"/>
      <c r="HK11" s="247"/>
      <c r="HL11" s="247"/>
      <c r="HM11" s="247"/>
      <c r="HN11" s="247"/>
      <c r="HO11" s="247"/>
      <c r="HP11" s="247"/>
      <c r="HQ11" s="247"/>
      <c r="HR11" s="247"/>
      <c r="HS11" s="247"/>
      <c r="HT11" s="247"/>
      <c r="HU11" s="247"/>
      <c r="HV11" s="247"/>
      <c r="HW11" s="247"/>
      <c r="HX11" s="247"/>
      <c r="HY11" s="247"/>
      <c r="HZ11" s="247"/>
      <c r="IA11" s="247"/>
      <c r="IB11" s="247"/>
      <c r="IC11" s="247"/>
      <c r="ID11" s="247"/>
      <c r="IE11" s="247"/>
      <c r="IF11" s="247"/>
      <c r="IG11" s="247"/>
      <c r="IH11" s="247"/>
      <c r="II11" s="247"/>
      <c r="IJ11" s="247"/>
      <c r="IK11" s="247"/>
      <c r="IL11" s="247"/>
      <c r="IM11" s="247"/>
      <c r="IN11" s="247"/>
      <c r="IO11" s="247"/>
      <c r="IP11" s="247"/>
      <c r="IQ11" s="247"/>
      <c r="IR11" s="247"/>
      <c r="IS11" s="247"/>
      <c r="IT11" s="247"/>
      <c r="IU11" s="247"/>
      <c r="IV11" s="247"/>
      <c r="IW11" s="247"/>
    </row>
    <row r="12" spans="1:257">
      <c r="A12" s="247"/>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8"/>
      <c r="AA12" s="248"/>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247"/>
      <c r="BK12" s="247"/>
      <c r="BL12" s="247"/>
      <c r="BM12" s="247"/>
      <c r="BN12" s="247"/>
      <c r="BO12" s="247"/>
      <c r="BP12" s="247"/>
      <c r="BQ12" s="247"/>
      <c r="BR12" s="247"/>
      <c r="BS12" s="247"/>
      <c r="BT12" s="247"/>
      <c r="BU12" s="247"/>
      <c r="BV12" s="247"/>
      <c r="BW12" s="247"/>
      <c r="BX12" s="247"/>
      <c r="BY12" s="247"/>
      <c r="BZ12" s="247"/>
      <c r="CA12" s="247"/>
      <c r="CB12" s="247"/>
      <c r="CC12" s="247"/>
      <c r="CD12" s="247"/>
      <c r="CE12" s="247"/>
      <c r="CF12" s="247"/>
      <c r="CG12" s="247"/>
      <c r="CH12" s="247"/>
      <c r="CI12" s="247"/>
      <c r="CJ12" s="247"/>
      <c r="CK12" s="247"/>
      <c r="CL12" s="247"/>
      <c r="CM12" s="247"/>
      <c r="CN12" s="247"/>
      <c r="CO12" s="247"/>
      <c r="CP12" s="247"/>
      <c r="CQ12" s="247"/>
      <c r="CR12" s="247"/>
      <c r="CS12" s="247"/>
      <c r="CT12" s="247"/>
      <c r="CU12" s="247"/>
      <c r="CV12" s="247"/>
      <c r="CW12" s="247"/>
      <c r="CX12" s="247"/>
      <c r="CY12" s="247"/>
      <c r="CZ12" s="247"/>
      <c r="DA12" s="247"/>
      <c r="DB12" s="247"/>
      <c r="DC12" s="247"/>
      <c r="DD12" s="247"/>
      <c r="DE12" s="247"/>
      <c r="DF12" s="247"/>
      <c r="DG12" s="247"/>
      <c r="DH12" s="247"/>
      <c r="DI12" s="247"/>
      <c r="DJ12" s="247"/>
      <c r="DK12" s="247"/>
      <c r="DL12" s="247"/>
      <c r="DM12" s="247"/>
      <c r="DN12" s="247"/>
      <c r="DO12" s="247"/>
      <c r="DP12" s="247"/>
      <c r="DQ12" s="247"/>
      <c r="DR12" s="247"/>
      <c r="DS12" s="247"/>
      <c r="DT12" s="247"/>
      <c r="DU12" s="247"/>
      <c r="DV12" s="247"/>
      <c r="DW12" s="247"/>
      <c r="DX12" s="247"/>
      <c r="DY12" s="247"/>
      <c r="DZ12" s="247"/>
      <c r="EA12" s="247"/>
      <c r="EB12" s="247"/>
      <c r="EC12" s="247"/>
      <c r="ED12" s="247"/>
      <c r="EE12" s="247"/>
      <c r="EF12" s="247"/>
      <c r="EG12" s="247"/>
      <c r="EH12" s="247"/>
      <c r="EI12" s="247"/>
      <c r="EJ12" s="247"/>
      <c r="EK12" s="247"/>
      <c r="EL12" s="247"/>
      <c r="EM12" s="247"/>
      <c r="EN12" s="247"/>
      <c r="EO12" s="247"/>
      <c r="EP12" s="247"/>
      <c r="EQ12" s="247"/>
      <c r="ER12" s="247"/>
      <c r="ES12" s="247"/>
      <c r="ET12" s="247"/>
      <c r="EU12" s="247"/>
      <c r="EV12" s="247"/>
      <c r="EW12" s="247"/>
      <c r="EX12" s="247"/>
      <c r="EY12" s="247"/>
      <c r="EZ12" s="247"/>
      <c r="FA12" s="247"/>
      <c r="FB12" s="247"/>
      <c r="FC12" s="247"/>
      <c r="FD12" s="247"/>
      <c r="FE12" s="247"/>
      <c r="FF12" s="247"/>
      <c r="FG12" s="247"/>
      <c r="FH12" s="247"/>
      <c r="FI12" s="247"/>
      <c r="FJ12" s="247"/>
      <c r="FK12" s="247"/>
      <c r="FL12" s="247"/>
      <c r="FM12" s="247"/>
      <c r="FN12" s="247"/>
      <c r="FO12" s="247"/>
      <c r="FP12" s="247"/>
      <c r="FQ12" s="247"/>
      <c r="FR12" s="247"/>
      <c r="FS12" s="247"/>
      <c r="FT12" s="247"/>
      <c r="FU12" s="247"/>
      <c r="FV12" s="247"/>
      <c r="FW12" s="247"/>
      <c r="FX12" s="247"/>
      <c r="FY12" s="247"/>
      <c r="FZ12" s="247"/>
      <c r="GA12" s="247"/>
      <c r="GB12" s="247"/>
      <c r="GC12" s="247"/>
      <c r="GD12" s="247"/>
      <c r="GE12" s="247"/>
      <c r="GF12" s="247"/>
      <c r="GG12" s="247"/>
      <c r="GH12" s="247"/>
      <c r="GI12" s="247"/>
      <c r="GJ12" s="247"/>
      <c r="GK12" s="247"/>
      <c r="GL12" s="247"/>
      <c r="GM12" s="247"/>
      <c r="GN12" s="247"/>
      <c r="GO12" s="247"/>
      <c r="GP12" s="247"/>
      <c r="GQ12" s="247"/>
      <c r="GR12" s="247"/>
      <c r="GS12" s="247"/>
      <c r="GT12" s="247"/>
      <c r="GU12" s="247"/>
      <c r="GV12" s="247"/>
      <c r="GW12" s="247"/>
      <c r="GX12" s="247"/>
      <c r="GY12" s="247"/>
      <c r="GZ12" s="247"/>
      <c r="HA12" s="247"/>
      <c r="HB12" s="247"/>
      <c r="HC12" s="247"/>
      <c r="HD12" s="247"/>
      <c r="HE12" s="247"/>
      <c r="HF12" s="247"/>
      <c r="HG12" s="247"/>
      <c r="HH12" s="247"/>
      <c r="HI12" s="247"/>
      <c r="HJ12" s="247"/>
      <c r="HK12" s="247"/>
      <c r="HL12" s="247"/>
      <c r="HM12" s="247"/>
      <c r="HN12" s="247"/>
      <c r="HO12" s="247"/>
      <c r="HP12" s="247"/>
      <c r="HQ12" s="247"/>
      <c r="HR12" s="247"/>
      <c r="HS12" s="247"/>
      <c r="HT12" s="247"/>
      <c r="HU12" s="247"/>
      <c r="HV12" s="247"/>
      <c r="HW12" s="247"/>
      <c r="HX12" s="247"/>
      <c r="HY12" s="247"/>
      <c r="HZ12" s="247"/>
      <c r="IA12" s="247"/>
      <c r="IB12" s="247"/>
      <c r="IC12" s="247"/>
      <c r="ID12" s="247"/>
      <c r="IE12" s="247"/>
      <c r="IF12" s="247"/>
      <c r="IG12" s="247"/>
      <c r="IH12" s="247"/>
      <c r="II12" s="247"/>
      <c r="IJ12" s="247"/>
      <c r="IK12" s="247"/>
      <c r="IL12" s="247"/>
      <c r="IM12" s="247"/>
      <c r="IN12" s="247"/>
      <c r="IO12" s="247"/>
      <c r="IP12" s="247"/>
      <c r="IQ12" s="247"/>
      <c r="IR12" s="247"/>
      <c r="IS12" s="247"/>
      <c r="IT12" s="247"/>
      <c r="IU12" s="247"/>
      <c r="IV12" s="247"/>
      <c r="IW12" s="247"/>
    </row>
    <row r="13" spans="1:257">
      <c r="A13" s="247"/>
      <c r="B13" s="247"/>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8"/>
      <c r="AA13" s="248"/>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247"/>
      <c r="BI13" s="247"/>
      <c r="BJ13" s="247"/>
      <c r="BK13" s="247"/>
      <c r="BL13" s="247"/>
      <c r="BM13" s="247"/>
      <c r="BN13" s="247"/>
      <c r="BO13" s="247"/>
      <c r="BP13" s="247"/>
      <c r="BQ13" s="247"/>
      <c r="BR13" s="247"/>
      <c r="BS13" s="247"/>
      <c r="BT13" s="247"/>
      <c r="BU13" s="247"/>
      <c r="BV13" s="247"/>
      <c r="BW13" s="247"/>
      <c r="BX13" s="247"/>
      <c r="BY13" s="247"/>
      <c r="BZ13" s="247"/>
      <c r="CA13" s="247"/>
      <c r="CB13" s="247"/>
      <c r="CC13" s="247"/>
      <c r="CD13" s="247"/>
      <c r="CE13" s="247"/>
      <c r="CF13" s="247"/>
      <c r="CG13" s="247"/>
      <c r="CH13" s="247"/>
      <c r="CI13" s="247"/>
      <c r="CJ13" s="247"/>
      <c r="CK13" s="247"/>
      <c r="CL13" s="247"/>
      <c r="CM13" s="247"/>
      <c r="CN13" s="247"/>
      <c r="CO13" s="247"/>
      <c r="CP13" s="247"/>
      <c r="CQ13" s="247"/>
      <c r="CR13" s="247"/>
      <c r="CS13" s="247"/>
      <c r="CT13" s="247"/>
      <c r="CU13" s="247"/>
      <c r="CV13" s="247"/>
      <c r="CW13" s="247"/>
      <c r="CX13" s="247"/>
      <c r="CY13" s="247"/>
      <c r="CZ13" s="247"/>
      <c r="DA13" s="247"/>
      <c r="DB13" s="247"/>
      <c r="DC13" s="247"/>
      <c r="DD13" s="247"/>
      <c r="DE13" s="247"/>
      <c r="DF13" s="247"/>
      <c r="DG13" s="247"/>
      <c r="DH13" s="247"/>
      <c r="DI13" s="247"/>
      <c r="DJ13" s="247"/>
      <c r="DK13" s="247"/>
      <c r="DL13" s="247"/>
      <c r="DM13" s="247"/>
      <c r="DN13" s="247"/>
      <c r="DO13" s="247"/>
      <c r="DP13" s="247"/>
      <c r="DQ13" s="247"/>
      <c r="DR13" s="247"/>
      <c r="DS13" s="247"/>
      <c r="DT13" s="247"/>
      <c r="DU13" s="247"/>
      <c r="DV13" s="247"/>
      <c r="DW13" s="247"/>
      <c r="DX13" s="247"/>
      <c r="DY13" s="247"/>
      <c r="DZ13" s="247"/>
      <c r="EA13" s="247"/>
      <c r="EB13" s="247"/>
      <c r="EC13" s="247"/>
      <c r="ED13" s="247"/>
      <c r="EE13" s="247"/>
      <c r="EF13" s="247"/>
      <c r="EG13" s="247"/>
      <c r="EH13" s="247"/>
      <c r="EI13" s="247"/>
      <c r="EJ13" s="247"/>
      <c r="EK13" s="247"/>
      <c r="EL13" s="247"/>
      <c r="EM13" s="247"/>
      <c r="EN13" s="247"/>
      <c r="EO13" s="247"/>
      <c r="EP13" s="247"/>
      <c r="EQ13" s="247"/>
      <c r="ER13" s="247"/>
      <c r="ES13" s="247"/>
      <c r="ET13" s="247"/>
      <c r="EU13" s="247"/>
      <c r="EV13" s="247"/>
      <c r="EW13" s="247"/>
      <c r="EX13" s="247"/>
      <c r="EY13" s="247"/>
      <c r="EZ13" s="247"/>
      <c r="FA13" s="247"/>
      <c r="FB13" s="247"/>
      <c r="FC13" s="247"/>
      <c r="FD13" s="247"/>
      <c r="FE13" s="247"/>
      <c r="FF13" s="247"/>
      <c r="FG13" s="247"/>
      <c r="FH13" s="247"/>
      <c r="FI13" s="247"/>
      <c r="FJ13" s="247"/>
      <c r="FK13" s="247"/>
      <c r="FL13" s="247"/>
      <c r="FM13" s="247"/>
      <c r="FN13" s="247"/>
      <c r="FO13" s="247"/>
      <c r="FP13" s="247"/>
      <c r="FQ13" s="247"/>
      <c r="FR13" s="247"/>
      <c r="FS13" s="247"/>
      <c r="FT13" s="247"/>
      <c r="FU13" s="247"/>
      <c r="FV13" s="247"/>
      <c r="FW13" s="247"/>
      <c r="FX13" s="247"/>
      <c r="FY13" s="247"/>
      <c r="FZ13" s="247"/>
      <c r="GA13" s="247"/>
      <c r="GB13" s="247"/>
      <c r="GC13" s="247"/>
      <c r="GD13" s="247"/>
      <c r="GE13" s="247"/>
      <c r="GF13" s="247"/>
      <c r="GG13" s="247"/>
      <c r="GH13" s="247"/>
      <c r="GI13" s="247"/>
      <c r="GJ13" s="247"/>
      <c r="GK13" s="247"/>
      <c r="GL13" s="247"/>
      <c r="GM13" s="247"/>
      <c r="GN13" s="247"/>
      <c r="GO13" s="247"/>
      <c r="GP13" s="247"/>
      <c r="GQ13" s="247"/>
      <c r="GR13" s="247"/>
      <c r="GS13" s="247"/>
      <c r="GT13" s="247"/>
      <c r="GU13" s="247"/>
      <c r="GV13" s="247"/>
      <c r="GW13" s="247"/>
      <c r="GX13" s="247"/>
      <c r="GY13" s="247"/>
      <c r="GZ13" s="247"/>
      <c r="HA13" s="247"/>
      <c r="HB13" s="247"/>
      <c r="HC13" s="247"/>
      <c r="HD13" s="247"/>
      <c r="HE13" s="247"/>
      <c r="HF13" s="247"/>
      <c r="HG13" s="247"/>
      <c r="HH13" s="247"/>
      <c r="HI13" s="247"/>
      <c r="HJ13" s="247"/>
      <c r="HK13" s="247"/>
      <c r="HL13" s="247"/>
      <c r="HM13" s="247"/>
      <c r="HN13" s="247"/>
      <c r="HO13" s="247"/>
      <c r="HP13" s="247"/>
      <c r="HQ13" s="247"/>
      <c r="HR13" s="247"/>
      <c r="HS13" s="247"/>
      <c r="HT13" s="247"/>
      <c r="HU13" s="247"/>
      <c r="HV13" s="247"/>
      <c r="HW13" s="247"/>
      <c r="HX13" s="247"/>
      <c r="HY13" s="247"/>
      <c r="HZ13" s="247"/>
      <c r="IA13" s="247"/>
      <c r="IB13" s="247"/>
      <c r="IC13" s="247"/>
      <c r="ID13" s="247"/>
      <c r="IE13" s="247"/>
      <c r="IF13" s="247"/>
      <c r="IG13" s="247"/>
      <c r="IH13" s="247"/>
      <c r="II13" s="247"/>
      <c r="IJ13" s="247"/>
      <c r="IK13" s="247"/>
      <c r="IL13" s="247"/>
      <c r="IM13" s="247"/>
      <c r="IN13" s="247"/>
      <c r="IO13" s="247"/>
      <c r="IP13" s="247"/>
      <c r="IQ13" s="247"/>
      <c r="IR13" s="247"/>
      <c r="IS13" s="247"/>
      <c r="IT13" s="247"/>
      <c r="IU13" s="247"/>
      <c r="IV13" s="247"/>
      <c r="IW13" s="247"/>
    </row>
    <row r="14" spans="1:257">
      <c r="A14" s="247"/>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8"/>
      <c r="AA14" s="248"/>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7"/>
      <c r="BL14" s="247"/>
      <c r="BM14" s="247"/>
      <c r="BN14" s="247"/>
      <c r="BO14" s="247"/>
      <c r="BP14" s="247"/>
      <c r="BQ14" s="247"/>
      <c r="BR14" s="247"/>
      <c r="BS14" s="247"/>
      <c r="BT14" s="247"/>
      <c r="BU14" s="247"/>
      <c r="BV14" s="247"/>
      <c r="BW14" s="247"/>
      <c r="BX14" s="247"/>
      <c r="BY14" s="247"/>
      <c r="BZ14" s="247"/>
      <c r="CA14" s="247"/>
      <c r="CB14" s="247"/>
      <c r="CC14" s="247"/>
      <c r="CD14" s="247"/>
      <c r="CE14" s="247"/>
      <c r="CF14" s="247"/>
      <c r="CG14" s="247"/>
      <c r="CH14" s="247"/>
      <c r="CI14" s="247"/>
      <c r="CJ14" s="247"/>
      <c r="CK14" s="247"/>
      <c r="CL14" s="247"/>
      <c r="CM14" s="247"/>
      <c r="CN14" s="247"/>
      <c r="CO14" s="247"/>
      <c r="CP14" s="247"/>
      <c r="CQ14" s="247"/>
      <c r="CR14" s="247"/>
      <c r="CS14" s="247"/>
      <c r="CT14" s="247"/>
      <c r="CU14" s="247"/>
      <c r="CV14" s="247"/>
      <c r="CW14" s="247"/>
      <c r="CX14" s="247"/>
      <c r="CY14" s="247"/>
      <c r="CZ14" s="247"/>
      <c r="DA14" s="247"/>
      <c r="DB14" s="247"/>
      <c r="DC14" s="247"/>
      <c r="DD14" s="247"/>
      <c r="DE14" s="247"/>
      <c r="DF14" s="247"/>
      <c r="DG14" s="247"/>
      <c r="DH14" s="247"/>
      <c r="DI14" s="247"/>
      <c r="DJ14" s="247"/>
      <c r="DK14" s="247"/>
      <c r="DL14" s="247"/>
      <c r="DM14" s="247"/>
      <c r="DN14" s="247"/>
      <c r="DO14" s="247"/>
      <c r="DP14" s="247"/>
      <c r="DQ14" s="247"/>
      <c r="DR14" s="247"/>
      <c r="DS14" s="247"/>
      <c r="DT14" s="247"/>
      <c r="DU14" s="247"/>
      <c r="DV14" s="247"/>
      <c r="DW14" s="247"/>
      <c r="DX14" s="247"/>
      <c r="DY14" s="247"/>
      <c r="DZ14" s="247"/>
      <c r="EA14" s="247"/>
      <c r="EB14" s="247"/>
      <c r="EC14" s="247"/>
      <c r="ED14" s="247"/>
      <c r="EE14" s="247"/>
      <c r="EF14" s="247"/>
      <c r="EG14" s="247"/>
      <c r="EH14" s="247"/>
      <c r="EI14" s="247"/>
      <c r="EJ14" s="247"/>
      <c r="EK14" s="247"/>
      <c r="EL14" s="247"/>
      <c r="EM14" s="247"/>
      <c r="EN14" s="247"/>
      <c r="EO14" s="247"/>
      <c r="EP14" s="247"/>
      <c r="EQ14" s="247"/>
      <c r="ER14" s="247"/>
      <c r="ES14" s="247"/>
      <c r="ET14" s="247"/>
      <c r="EU14" s="247"/>
      <c r="EV14" s="247"/>
      <c r="EW14" s="247"/>
      <c r="EX14" s="247"/>
      <c r="EY14" s="247"/>
      <c r="EZ14" s="247"/>
      <c r="FA14" s="247"/>
      <c r="FB14" s="247"/>
      <c r="FC14" s="247"/>
      <c r="FD14" s="247"/>
      <c r="FE14" s="247"/>
      <c r="FF14" s="247"/>
      <c r="FG14" s="247"/>
      <c r="FH14" s="247"/>
      <c r="FI14" s="247"/>
      <c r="FJ14" s="247"/>
      <c r="FK14" s="247"/>
      <c r="FL14" s="247"/>
      <c r="FM14" s="247"/>
      <c r="FN14" s="247"/>
      <c r="FO14" s="247"/>
      <c r="FP14" s="247"/>
      <c r="FQ14" s="247"/>
      <c r="FR14" s="247"/>
      <c r="FS14" s="247"/>
      <c r="FT14" s="247"/>
      <c r="FU14" s="247"/>
      <c r="FV14" s="247"/>
      <c r="FW14" s="247"/>
      <c r="FX14" s="247"/>
      <c r="FY14" s="247"/>
      <c r="FZ14" s="247"/>
      <c r="GA14" s="247"/>
      <c r="GB14" s="247"/>
      <c r="GC14" s="247"/>
      <c r="GD14" s="247"/>
      <c r="GE14" s="247"/>
      <c r="GF14" s="247"/>
      <c r="GG14" s="247"/>
      <c r="GH14" s="247"/>
      <c r="GI14" s="247"/>
      <c r="GJ14" s="247"/>
      <c r="GK14" s="247"/>
      <c r="GL14" s="247"/>
      <c r="GM14" s="247"/>
      <c r="GN14" s="247"/>
      <c r="GO14" s="247"/>
      <c r="GP14" s="247"/>
      <c r="GQ14" s="247"/>
      <c r="GR14" s="247"/>
      <c r="GS14" s="247"/>
      <c r="GT14" s="247"/>
      <c r="GU14" s="247"/>
      <c r="GV14" s="247"/>
      <c r="GW14" s="247"/>
      <c r="GX14" s="247"/>
      <c r="GY14" s="247"/>
      <c r="GZ14" s="247"/>
      <c r="HA14" s="247"/>
      <c r="HB14" s="247"/>
      <c r="HC14" s="247"/>
      <c r="HD14" s="247"/>
      <c r="HE14" s="247"/>
      <c r="HF14" s="247"/>
      <c r="HG14" s="247"/>
      <c r="HH14" s="247"/>
      <c r="HI14" s="247"/>
      <c r="HJ14" s="247"/>
      <c r="HK14" s="247"/>
      <c r="HL14" s="247"/>
      <c r="HM14" s="247"/>
      <c r="HN14" s="247"/>
      <c r="HO14" s="247"/>
      <c r="HP14" s="247"/>
      <c r="HQ14" s="247"/>
      <c r="HR14" s="247"/>
      <c r="HS14" s="247"/>
      <c r="HT14" s="247"/>
      <c r="HU14" s="247"/>
      <c r="HV14" s="247"/>
      <c r="HW14" s="247"/>
      <c r="HX14" s="247"/>
      <c r="HY14" s="247"/>
      <c r="HZ14" s="247"/>
      <c r="IA14" s="247"/>
      <c r="IB14" s="247"/>
      <c r="IC14" s="247"/>
      <c r="ID14" s="247"/>
      <c r="IE14" s="247"/>
      <c r="IF14" s="247"/>
      <c r="IG14" s="247"/>
      <c r="IH14" s="247"/>
      <c r="II14" s="247"/>
      <c r="IJ14" s="247"/>
      <c r="IK14" s="247"/>
      <c r="IL14" s="247"/>
      <c r="IM14" s="247"/>
      <c r="IN14" s="247"/>
      <c r="IO14" s="247"/>
      <c r="IP14" s="247"/>
      <c r="IQ14" s="247"/>
      <c r="IR14" s="247"/>
      <c r="IS14" s="247"/>
      <c r="IT14" s="247"/>
      <c r="IU14" s="247"/>
      <c r="IV14" s="247"/>
      <c r="IW14" s="247"/>
    </row>
    <row r="15" spans="1:257">
      <c r="A15" s="247"/>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8"/>
      <c r="AA15" s="248"/>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7"/>
      <c r="BS15" s="247"/>
      <c r="BT15" s="247"/>
      <c r="BU15" s="247"/>
      <c r="BV15" s="247"/>
      <c r="BW15" s="247"/>
      <c r="BX15" s="247"/>
      <c r="BY15" s="247"/>
      <c r="BZ15" s="247"/>
      <c r="CA15" s="247"/>
      <c r="CB15" s="247"/>
      <c r="CC15" s="247"/>
      <c r="CD15" s="247"/>
      <c r="CE15" s="247"/>
      <c r="CF15" s="247"/>
      <c r="CG15" s="247"/>
      <c r="CH15" s="247"/>
      <c r="CI15" s="247"/>
      <c r="CJ15" s="247"/>
      <c r="CK15" s="247"/>
      <c r="CL15" s="247"/>
      <c r="CM15" s="247"/>
      <c r="CN15" s="247"/>
      <c r="CO15" s="247"/>
      <c r="CP15" s="247"/>
      <c r="CQ15" s="247"/>
      <c r="CR15" s="247"/>
      <c r="CS15" s="247"/>
      <c r="CT15" s="247"/>
      <c r="CU15" s="247"/>
      <c r="CV15" s="247"/>
      <c r="CW15" s="247"/>
      <c r="CX15" s="247"/>
      <c r="CY15" s="247"/>
      <c r="CZ15" s="247"/>
      <c r="DA15" s="247"/>
      <c r="DB15" s="247"/>
      <c r="DC15" s="247"/>
      <c r="DD15" s="247"/>
      <c r="DE15" s="247"/>
      <c r="DF15" s="247"/>
      <c r="DG15" s="247"/>
      <c r="DH15" s="247"/>
      <c r="DI15" s="247"/>
      <c r="DJ15" s="247"/>
      <c r="DK15" s="247"/>
      <c r="DL15" s="247"/>
      <c r="DM15" s="247"/>
      <c r="DN15" s="247"/>
      <c r="DO15" s="247"/>
      <c r="DP15" s="247"/>
      <c r="DQ15" s="247"/>
      <c r="DR15" s="247"/>
      <c r="DS15" s="247"/>
      <c r="DT15" s="247"/>
      <c r="DU15" s="247"/>
      <c r="DV15" s="247"/>
      <c r="DW15" s="247"/>
      <c r="DX15" s="247"/>
      <c r="DY15" s="247"/>
      <c r="DZ15" s="247"/>
      <c r="EA15" s="247"/>
      <c r="EB15" s="247"/>
      <c r="EC15" s="247"/>
      <c r="ED15" s="247"/>
      <c r="EE15" s="247"/>
      <c r="EF15" s="247"/>
      <c r="EG15" s="247"/>
      <c r="EH15" s="247"/>
      <c r="EI15" s="247"/>
      <c r="EJ15" s="247"/>
      <c r="EK15" s="247"/>
      <c r="EL15" s="247"/>
      <c r="EM15" s="247"/>
      <c r="EN15" s="247"/>
      <c r="EO15" s="247"/>
      <c r="EP15" s="247"/>
      <c r="EQ15" s="247"/>
      <c r="ER15" s="247"/>
      <c r="ES15" s="247"/>
      <c r="ET15" s="247"/>
      <c r="EU15" s="247"/>
      <c r="EV15" s="247"/>
      <c r="EW15" s="247"/>
      <c r="EX15" s="247"/>
      <c r="EY15" s="247"/>
      <c r="EZ15" s="247"/>
      <c r="FA15" s="247"/>
      <c r="FB15" s="247"/>
      <c r="FC15" s="247"/>
      <c r="FD15" s="247"/>
      <c r="FE15" s="247"/>
      <c r="FF15" s="247"/>
      <c r="FG15" s="247"/>
      <c r="FH15" s="247"/>
      <c r="FI15" s="247"/>
      <c r="FJ15" s="247"/>
      <c r="FK15" s="247"/>
      <c r="FL15" s="247"/>
      <c r="FM15" s="247"/>
      <c r="FN15" s="247"/>
      <c r="FO15" s="247"/>
      <c r="FP15" s="247"/>
      <c r="FQ15" s="247"/>
      <c r="FR15" s="247"/>
      <c r="FS15" s="247"/>
      <c r="FT15" s="247"/>
      <c r="FU15" s="247"/>
      <c r="FV15" s="247"/>
      <c r="FW15" s="247"/>
      <c r="FX15" s="247"/>
      <c r="FY15" s="247"/>
      <c r="FZ15" s="247"/>
      <c r="GA15" s="247"/>
      <c r="GB15" s="247"/>
      <c r="GC15" s="247"/>
      <c r="GD15" s="247"/>
      <c r="GE15" s="247"/>
      <c r="GF15" s="247"/>
      <c r="GG15" s="247"/>
      <c r="GH15" s="247"/>
      <c r="GI15" s="247"/>
      <c r="GJ15" s="247"/>
      <c r="GK15" s="247"/>
      <c r="GL15" s="247"/>
      <c r="GM15" s="247"/>
      <c r="GN15" s="247"/>
      <c r="GO15" s="247"/>
      <c r="GP15" s="247"/>
      <c r="GQ15" s="247"/>
      <c r="GR15" s="247"/>
      <c r="GS15" s="247"/>
      <c r="GT15" s="247"/>
      <c r="GU15" s="247"/>
      <c r="GV15" s="247"/>
      <c r="GW15" s="247"/>
      <c r="GX15" s="247"/>
      <c r="GY15" s="247"/>
      <c r="GZ15" s="247"/>
      <c r="HA15" s="247"/>
      <c r="HB15" s="247"/>
      <c r="HC15" s="247"/>
      <c r="HD15" s="247"/>
      <c r="HE15" s="247"/>
      <c r="HF15" s="247"/>
      <c r="HG15" s="247"/>
      <c r="HH15" s="247"/>
      <c r="HI15" s="247"/>
      <c r="HJ15" s="247"/>
      <c r="HK15" s="247"/>
      <c r="HL15" s="247"/>
      <c r="HM15" s="247"/>
      <c r="HN15" s="247"/>
      <c r="HO15" s="247"/>
      <c r="HP15" s="247"/>
      <c r="HQ15" s="247"/>
      <c r="HR15" s="247"/>
      <c r="HS15" s="247"/>
      <c r="HT15" s="247"/>
      <c r="HU15" s="247"/>
      <c r="HV15" s="247"/>
      <c r="HW15" s="247"/>
      <c r="HX15" s="247"/>
      <c r="HY15" s="247"/>
      <c r="HZ15" s="247"/>
      <c r="IA15" s="247"/>
      <c r="IB15" s="247"/>
      <c r="IC15" s="247"/>
      <c r="ID15" s="247"/>
      <c r="IE15" s="247"/>
      <c r="IF15" s="247"/>
      <c r="IG15" s="247"/>
      <c r="IH15" s="247"/>
      <c r="II15" s="247"/>
      <c r="IJ15" s="247"/>
      <c r="IK15" s="247"/>
      <c r="IL15" s="247"/>
      <c r="IM15" s="247"/>
      <c r="IN15" s="247"/>
      <c r="IO15" s="247"/>
      <c r="IP15" s="247"/>
      <c r="IQ15" s="247"/>
      <c r="IR15" s="247"/>
      <c r="IS15" s="247"/>
      <c r="IT15" s="247"/>
      <c r="IU15" s="247"/>
      <c r="IV15" s="247"/>
      <c r="IW15" s="247"/>
    </row>
    <row r="16" spans="1:257">
      <c r="A16" s="247"/>
      <c r="B16" s="247"/>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8"/>
      <c r="AA16" s="248"/>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c r="BW16" s="247"/>
      <c r="BX16" s="247"/>
      <c r="BY16" s="247"/>
      <c r="BZ16" s="247"/>
      <c r="CA16" s="247"/>
      <c r="CB16" s="247"/>
      <c r="CC16" s="247"/>
      <c r="CD16" s="247"/>
      <c r="CE16" s="247"/>
      <c r="CF16" s="247"/>
      <c r="CG16" s="247"/>
      <c r="CH16" s="247"/>
      <c r="CI16" s="247"/>
      <c r="CJ16" s="247"/>
      <c r="CK16" s="247"/>
      <c r="CL16" s="247"/>
      <c r="CM16" s="247"/>
      <c r="CN16" s="247"/>
      <c r="CO16" s="247"/>
      <c r="CP16" s="247"/>
      <c r="CQ16" s="247"/>
      <c r="CR16" s="247"/>
      <c r="CS16" s="247"/>
      <c r="CT16" s="247"/>
      <c r="CU16" s="247"/>
      <c r="CV16" s="247"/>
      <c r="CW16" s="247"/>
      <c r="CX16" s="247"/>
      <c r="CY16" s="247"/>
      <c r="CZ16" s="247"/>
      <c r="DA16" s="247"/>
      <c r="DB16" s="247"/>
      <c r="DC16" s="247"/>
      <c r="DD16" s="247"/>
      <c r="DE16" s="247"/>
      <c r="DF16" s="247"/>
      <c r="DG16" s="247"/>
      <c r="DH16" s="247"/>
      <c r="DI16" s="247"/>
      <c r="DJ16" s="247"/>
      <c r="DK16" s="247"/>
      <c r="DL16" s="247"/>
      <c r="DM16" s="247"/>
      <c r="DN16" s="247"/>
      <c r="DO16" s="247"/>
      <c r="DP16" s="247"/>
      <c r="DQ16" s="247"/>
      <c r="DR16" s="247"/>
      <c r="DS16" s="247"/>
      <c r="DT16" s="247"/>
      <c r="DU16" s="247"/>
      <c r="DV16" s="247"/>
      <c r="DW16" s="247"/>
      <c r="DX16" s="247"/>
      <c r="DY16" s="247"/>
      <c r="DZ16" s="247"/>
      <c r="EA16" s="247"/>
      <c r="EB16" s="247"/>
      <c r="EC16" s="247"/>
      <c r="ED16" s="247"/>
      <c r="EE16" s="247"/>
      <c r="EF16" s="247"/>
      <c r="EG16" s="247"/>
      <c r="EH16" s="247"/>
      <c r="EI16" s="247"/>
      <c r="EJ16" s="247"/>
      <c r="EK16" s="247"/>
      <c r="EL16" s="247"/>
      <c r="EM16" s="247"/>
      <c r="EN16" s="247"/>
      <c r="EO16" s="247"/>
      <c r="EP16" s="247"/>
      <c r="EQ16" s="247"/>
      <c r="ER16" s="247"/>
      <c r="ES16" s="247"/>
      <c r="ET16" s="247"/>
      <c r="EU16" s="247"/>
      <c r="EV16" s="247"/>
      <c r="EW16" s="247"/>
      <c r="EX16" s="247"/>
      <c r="EY16" s="247"/>
      <c r="EZ16" s="247"/>
      <c r="FA16" s="247"/>
      <c r="FB16" s="247"/>
      <c r="FC16" s="247"/>
      <c r="FD16" s="247"/>
      <c r="FE16" s="247"/>
      <c r="FF16" s="247"/>
      <c r="FG16" s="247"/>
      <c r="FH16" s="247"/>
      <c r="FI16" s="247"/>
      <c r="FJ16" s="247"/>
      <c r="FK16" s="247"/>
      <c r="FL16" s="247"/>
      <c r="FM16" s="247"/>
      <c r="FN16" s="247"/>
      <c r="FO16" s="247"/>
      <c r="FP16" s="247"/>
      <c r="FQ16" s="247"/>
      <c r="FR16" s="247"/>
      <c r="FS16" s="247"/>
      <c r="FT16" s="247"/>
      <c r="FU16" s="247"/>
      <c r="FV16" s="247"/>
      <c r="FW16" s="247"/>
      <c r="FX16" s="247"/>
      <c r="FY16" s="247"/>
      <c r="FZ16" s="247"/>
      <c r="GA16" s="247"/>
      <c r="GB16" s="247"/>
      <c r="GC16" s="247"/>
      <c r="GD16" s="247"/>
      <c r="GE16" s="247"/>
      <c r="GF16" s="247"/>
      <c r="GG16" s="247"/>
      <c r="GH16" s="247"/>
      <c r="GI16" s="247"/>
      <c r="GJ16" s="247"/>
      <c r="GK16" s="247"/>
      <c r="GL16" s="247"/>
      <c r="GM16" s="247"/>
      <c r="GN16" s="247"/>
      <c r="GO16" s="247"/>
      <c r="GP16" s="247"/>
      <c r="GQ16" s="247"/>
      <c r="GR16" s="247"/>
      <c r="GS16" s="247"/>
      <c r="GT16" s="247"/>
      <c r="GU16" s="247"/>
      <c r="GV16" s="247"/>
      <c r="GW16" s="247"/>
      <c r="GX16" s="247"/>
      <c r="GY16" s="247"/>
      <c r="GZ16" s="247"/>
      <c r="HA16" s="247"/>
      <c r="HB16" s="247"/>
      <c r="HC16" s="247"/>
      <c r="HD16" s="247"/>
      <c r="HE16" s="247"/>
      <c r="HF16" s="247"/>
      <c r="HG16" s="247"/>
      <c r="HH16" s="247"/>
      <c r="HI16" s="247"/>
      <c r="HJ16" s="247"/>
      <c r="HK16" s="247"/>
      <c r="HL16" s="247"/>
      <c r="HM16" s="247"/>
      <c r="HN16" s="247"/>
      <c r="HO16" s="247"/>
      <c r="HP16" s="247"/>
      <c r="HQ16" s="247"/>
      <c r="HR16" s="247"/>
      <c r="HS16" s="247"/>
      <c r="HT16" s="247"/>
      <c r="HU16" s="247"/>
      <c r="HV16" s="247"/>
      <c r="HW16" s="247"/>
      <c r="HX16" s="247"/>
      <c r="HY16" s="247"/>
      <c r="HZ16" s="247"/>
      <c r="IA16" s="247"/>
      <c r="IB16" s="247"/>
      <c r="IC16" s="247"/>
      <c r="ID16" s="247"/>
      <c r="IE16" s="247"/>
      <c r="IF16" s="247"/>
      <c r="IG16" s="247"/>
      <c r="IH16" s="247"/>
      <c r="II16" s="247"/>
      <c r="IJ16" s="247"/>
      <c r="IK16" s="247"/>
      <c r="IL16" s="247"/>
      <c r="IM16" s="247"/>
      <c r="IN16" s="247"/>
      <c r="IO16" s="247"/>
      <c r="IP16" s="247"/>
      <c r="IQ16" s="247"/>
      <c r="IR16" s="247"/>
      <c r="IS16" s="247"/>
      <c r="IT16" s="247"/>
      <c r="IU16" s="247"/>
      <c r="IV16" s="247"/>
      <c r="IW16" s="247"/>
    </row>
    <row r="17" spans="1:257">
      <c r="A17" s="247"/>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8"/>
      <c r="AA17" s="248"/>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247"/>
      <c r="BG17" s="247"/>
      <c r="BH17" s="247"/>
      <c r="BI17" s="247"/>
      <c r="BJ17" s="247"/>
      <c r="BK17" s="247"/>
      <c r="BL17" s="247"/>
      <c r="BM17" s="247"/>
      <c r="BN17" s="247"/>
      <c r="BO17" s="247"/>
      <c r="BP17" s="247"/>
      <c r="BQ17" s="247"/>
      <c r="BR17" s="247"/>
      <c r="BS17" s="247"/>
      <c r="BT17" s="247"/>
      <c r="BU17" s="247"/>
      <c r="BV17" s="247"/>
      <c r="BW17" s="247"/>
      <c r="BX17" s="247"/>
      <c r="BY17" s="247"/>
      <c r="BZ17" s="247"/>
      <c r="CA17" s="247"/>
      <c r="CB17" s="247"/>
      <c r="CC17" s="247"/>
      <c r="CD17" s="247"/>
      <c r="CE17" s="247"/>
      <c r="CF17" s="247"/>
      <c r="CG17" s="247"/>
      <c r="CH17" s="247"/>
      <c r="CI17" s="247"/>
      <c r="CJ17" s="247"/>
      <c r="CK17" s="247"/>
      <c r="CL17" s="247"/>
      <c r="CM17" s="247"/>
      <c r="CN17" s="247"/>
      <c r="CO17" s="247"/>
      <c r="CP17" s="247"/>
      <c r="CQ17" s="247"/>
      <c r="CR17" s="247"/>
      <c r="CS17" s="247"/>
      <c r="CT17" s="247"/>
      <c r="CU17" s="247"/>
      <c r="CV17" s="247"/>
      <c r="CW17" s="247"/>
      <c r="CX17" s="247"/>
      <c r="CY17" s="247"/>
      <c r="CZ17" s="247"/>
      <c r="DA17" s="247"/>
      <c r="DB17" s="247"/>
      <c r="DC17" s="247"/>
      <c r="DD17" s="247"/>
      <c r="DE17" s="247"/>
      <c r="DF17" s="247"/>
      <c r="DG17" s="247"/>
      <c r="DH17" s="247"/>
      <c r="DI17" s="247"/>
      <c r="DJ17" s="247"/>
      <c r="DK17" s="247"/>
      <c r="DL17" s="247"/>
      <c r="DM17" s="247"/>
      <c r="DN17" s="247"/>
      <c r="DO17" s="247"/>
      <c r="DP17" s="247"/>
      <c r="DQ17" s="247"/>
      <c r="DR17" s="247"/>
      <c r="DS17" s="247"/>
      <c r="DT17" s="247"/>
      <c r="DU17" s="247"/>
      <c r="DV17" s="247"/>
      <c r="DW17" s="247"/>
      <c r="DX17" s="247"/>
      <c r="DY17" s="247"/>
      <c r="DZ17" s="247"/>
      <c r="EA17" s="247"/>
      <c r="EB17" s="247"/>
      <c r="EC17" s="247"/>
      <c r="ED17" s="247"/>
      <c r="EE17" s="247"/>
      <c r="EF17" s="247"/>
      <c r="EG17" s="247"/>
      <c r="EH17" s="247"/>
      <c r="EI17" s="247"/>
      <c r="EJ17" s="247"/>
      <c r="EK17" s="247"/>
      <c r="EL17" s="247"/>
      <c r="EM17" s="247"/>
      <c r="EN17" s="247"/>
      <c r="EO17" s="247"/>
      <c r="EP17" s="247"/>
      <c r="EQ17" s="247"/>
      <c r="ER17" s="247"/>
      <c r="ES17" s="247"/>
      <c r="ET17" s="247"/>
      <c r="EU17" s="247"/>
      <c r="EV17" s="247"/>
      <c r="EW17" s="247"/>
      <c r="EX17" s="247"/>
      <c r="EY17" s="247"/>
      <c r="EZ17" s="247"/>
      <c r="FA17" s="247"/>
      <c r="FB17" s="247"/>
      <c r="FC17" s="247"/>
      <c r="FD17" s="247"/>
      <c r="FE17" s="247"/>
      <c r="FF17" s="247"/>
      <c r="FG17" s="247"/>
      <c r="FH17" s="247"/>
      <c r="FI17" s="247"/>
      <c r="FJ17" s="247"/>
      <c r="FK17" s="247"/>
      <c r="FL17" s="247"/>
      <c r="FM17" s="247"/>
      <c r="FN17" s="247"/>
      <c r="FO17" s="247"/>
      <c r="FP17" s="247"/>
      <c r="FQ17" s="247"/>
      <c r="FR17" s="247"/>
      <c r="FS17" s="247"/>
      <c r="FT17" s="247"/>
      <c r="FU17" s="247"/>
      <c r="FV17" s="247"/>
      <c r="FW17" s="247"/>
      <c r="FX17" s="247"/>
      <c r="FY17" s="247"/>
      <c r="FZ17" s="247"/>
      <c r="GA17" s="247"/>
      <c r="GB17" s="247"/>
      <c r="GC17" s="247"/>
      <c r="GD17" s="247"/>
      <c r="GE17" s="247"/>
      <c r="GF17" s="247"/>
      <c r="GG17" s="247"/>
      <c r="GH17" s="247"/>
      <c r="GI17" s="247"/>
      <c r="GJ17" s="247"/>
      <c r="GK17" s="247"/>
      <c r="GL17" s="247"/>
      <c r="GM17" s="247"/>
      <c r="GN17" s="247"/>
      <c r="GO17" s="247"/>
      <c r="GP17" s="247"/>
      <c r="GQ17" s="247"/>
      <c r="GR17" s="247"/>
      <c r="GS17" s="247"/>
      <c r="GT17" s="247"/>
      <c r="GU17" s="247"/>
      <c r="GV17" s="247"/>
      <c r="GW17" s="247"/>
      <c r="GX17" s="247"/>
      <c r="GY17" s="247"/>
      <c r="GZ17" s="247"/>
      <c r="HA17" s="247"/>
      <c r="HB17" s="247"/>
      <c r="HC17" s="247"/>
      <c r="HD17" s="247"/>
      <c r="HE17" s="247"/>
      <c r="HF17" s="247"/>
      <c r="HG17" s="247"/>
      <c r="HH17" s="247"/>
      <c r="HI17" s="247"/>
      <c r="HJ17" s="247"/>
      <c r="HK17" s="247"/>
      <c r="HL17" s="247"/>
      <c r="HM17" s="247"/>
      <c r="HN17" s="247"/>
      <c r="HO17" s="247"/>
      <c r="HP17" s="247"/>
      <c r="HQ17" s="247"/>
      <c r="HR17" s="247"/>
      <c r="HS17" s="247"/>
      <c r="HT17" s="247"/>
      <c r="HU17" s="247"/>
      <c r="HV17" s="247"/>
      <c r="HW17" s="247"/>
      <c r="HX17" s="247"/>
      <c r="HY17" s="247"/>
      <c r="HZ17" s="247"/>
      <c r="IA17" s="247"/>
      <c r="IB17" s="247"/>
      <c r="IC17" s="247"/>
      <c r="ID17" s="247"/>
      <c r="IE17" s="247"/>
      <c r="IF17" s="247"/>
      <c r="IG17" s="247"/>
      <c r="IH17" s="247"/>
      <c r="II17" s="247"/>
      <c r="IJ17" s="247"/>
      <c r="IK17" s="247"/>
      <c r="IL17" s="247"/>
      <c r="IM17" s="247"/>
      <c r="IN17" s="247"/>
      <c r="IO17" s="247"/>
      <c r="IP17" s="247"/>
      <c r="IQ17" s="247"/>
      <c r="IR17" s="247"/>
      <c r="IS17" s="247"/>
      <c r="IT17" s="247"/>
      <c r="IU17" s="247"/>
      <c r="IV17" s="247"/>
      <c r="IW17" s="247"/>
    </row>
    <row r="18" spans="1:257">
      <c r="A18" s="247"/>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8"/>
      <c r="AA18" s="248"/>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c r="BA18" s="247"/>
      <c r="BB18" s="247"/>
      <c r="BC18" s="247"/>
      <c r="BD18" s="247"/>
      <c r="BE18" s="247"/>
      <c r="BF18" s="247"/>
      <c r="BG18" s="247"/>
      <c r="BH18" s="247"/>
      <c r="BI18" s="247"/>
      <c r="BJ18" s="247"/>
      <c r="BK18" s="247"/>
      <c r="BL18" s="247"/>
      <c r="BM18" s="247"/>
      <c r="BN18" s="247"/>
      <c r="BO18" s="247"/>
      <c r="BP18" s="247"/>
      <c r="BQ18" s="247"/>
      <c r="BR18" s="247"/>
      <c r="BS18" s="247"/>
      <c r="BT18" s="247"/>
      <c r="BU18" s="247"/>
      <c r="BV18" s="247"/>
      <c r="BW18" s="247"/>
      <c r="BX18" s="247"/>
      <c r="BY18" s="247"/>
      <c r="BZ18" s="247"/>
      <c r="CA18" s="247"/>
      <c r="CB18" s="247"/>
      <c r="CC18" s="247"/>
      <c r="CD18" s="247"/>
      <c r="CE18" s="247"/>
      <c r="CF18" s="247"/>
      <c r="CG18" s="247"/>
      <c r="CH18" s="247"/>
      <c r="CI18" s="247"/>
      <c r="CJ18" s="247"/>
      <c r="CK18" s="247"/>
      <c r="CL18" s="247"/>
      <c r="CM18" s="247"/>
      <c r="CN18" s="247"/>
      <c r="CO18" s="247"/>
      <c r="CP18" s="247"/>
      <c r="CQ18" s="247"/>
      <c r="CR18" s="247"/>
      <c r="CS18" s="247"/>
      <c r="CT18" s="247"/>
      <c r="CU18" s="247"/>
      <c r="CV18" s="247"/>
      <c r="CW18" s="247"/>
      <c r="CX18" s="247"/>
      <c r="CY18" s="247"/>
      <c r="CZ18" s="247"/>
      <c r="DA18" s="247"/>
      <c r="DB18" s="247"/>
      <c r="DC18" s="247"/>
      <c r="DD18" s="247"/>
      <c r="DE18" s="247"/>
      <c r="DF18" s="247"/>
      <c r="DG18" s="247"/>
      <c r="DH18" s="247"/>
      <c r="DI18" s="247"/>
      <c r="DJ18" s="247"/>
      <c r="DK18" s="247"/>
      <c r="DL18" s="247"/>
      <c r="DM18" s="247"/>
      <c r="DN18" s="247"/>
      <c r="DO18" s="247"/>
      <c r="DP18" s="247"/>
      <c r="DQ18" s="247"/>
      <c r="DR18" s="247"/>
      <c r="DS18" s="247"/>
      <c r="DT18" s="247"/>
      <c r="DU18" s="247"/>
      <c r="DV18" s="247"/>
      <c r="DW18" s="247"/>
      <c r="DX18" s="247"/>
      <c r="DY18" s="247"/>
      <c r="DZ18" s="247"/>
      <c r="EA18" s="247"/>
      <c r="EB18" s="247"/>
      <c r="EC18" s="247"/>
      <c r="ED18" s="247"/>
      <c r="EE18" s="247"/>
      <c r="EF18" s="247"/>
      <c r="EG18" s="247"/>
      <c r="EH18" s="247"/>
      <c r="EI18" s="247"/>
      <c r="EJ18" s="247"/>
      <c r="EK18" s="247"/>
      <c r="EL18" s="247"/>
      <c r="EM18" s="247"/>
      <c r="EN18" s="247"/>
      <c r="EO18" s="247"/>
      <c r="EP18" s="247"/>
      <c r="EQ18" s="247"/>
      <c r="ER18" s="247"/>
      <c r="ES18" s="247"/>
      <c r="ET18" s="247"/>
      <c r="EU18" s="247"/>
      <c r="EV18" s="247"/>
      <c r="EW18" s="247"/>
      <c r="EX18" s="247"/>
      <c r="EY18" s="247"/>
      <c r="EZ18" s="247"/>
      <c r="FA18" s="247"/>
      <c r="FB18" s="247"/>
      <c r="FC18" s="247"/>
      <c r="FD18" s="247"/>
      <c r="FE18" s="247"/>
      <c r="FF18" s="247"/>
      <c r="FG18" s="247"/>
      <c r="FH18" s="247"/>
      <c r="FI18" s="247"/>
      <c r="FJ18" s="247"/>
      <c r="FK18" s="247"/>
      <c r="FL18" s="247"/>
      <c r="FM18" s="247"/>
      <c r="FN18" s="247"/>
      <c r="FO18" s="247"/>
      <c r="FP18" s="247"/>
      <c r="FQ18" s="247"/>
      <c r="FR18" s="247"/>
      <c r="FS18" s="247"/>
      <c r="FT18" s="247"/>
      <c r="FU18" s="247"/>
      <c r="FV18" s="247"/>
      <c r="FW18" s="247"/>
      <c r="FX18" s="247"/>
      <c r="FY18" s="247"/>
      <c r="FZ18" s="247"/>
      <c r="GA18" s="247"/>
      <c r="GB18" s="247"/>
      <c r="GC18" s="247"/>
      <c r="GD18" s="247"/>
      <c r="GE18" s="247"/>
      <c r="GF18" s="247"/>
      <c r="GG18" s="247"/>
      <c r="GH18" s="247"/>
      <c r="GI18" s="247"/>
      <c r="GJ18" s="247"/>
      <c r="GK18" s="247"/>
      <c r="GL18" s="247"/>
      <c r="GM18" s="247"/>
      <c r="GN18" s="247"/>
      <c r="GO18" s="247"/>
      <c r="GP18" s="247"/>
      <c r="GQ18" s="247"/>
      <c r="GR18" s="247"/>
      <c r="GS18" s="247"/>
      <c r="GT18" s="247"/>
      <c r="GU18" s="247"/>
      <c r="GV18" s="247"/>
      <c r="GW18" s="247"/>
      <c r="GX18" s="247"/>
      <c r="GY18" s="247"/>
      <c r="GZ18" s="247"/>
      <c r="HA18" s="247"/>
      <c r="HB18" s="247"/>
      <c r="HC18" s="247"/>
      <c r="HD18" s="247"/>
      <c r="HE18" s="247"/>
      <c r="HF18" s="247"/>
      <c r="HG18" s="247"/>
      <c r="HH18" s="247"/>
      <c r="HI18" s="247"/>
      <c r="HJ18" s="247"/>
      <c r="HK18" s="247"/>
      <c r="HL18" s="247"/>
      <c r="HM18" s="247"/>
      <c r="HN18" s="247"/>
      <c r="HO18" s="247"/>
      <c r="HP18" s="247"/>
      <c r="HQ18" s="247"/>
      <c r="HR18" s="247"/>
      <c r="HS18" s="247"/>
      <c r="HT18" s="247"/>
      <c r="HU18" s="247"/>
      <c r="HV18" s="247"/>
      <c r="HW18" s="247"/>
      <c r="HX18" s="247"/>
      <c r="HY18" s="247"/>
      <c r="HZ18" s="247"/>
      <c r="IA18" s="247"/>
      <c r="IB18" s="247"/>
      <c r="IC18" s="247"/>
      <c r="ID18" s="247"/>
      <c r="IE18" s="247"/>
      <c r="IF18" s="247"/>
      <c r="IG18" s="247"/>
      <c r="IH18" s="247"/>
      <c r="II18" s="247"/>
      <c r="IJ18" s="247"/>
      <c r="IK18" s="247"/>
      <c r="IL18" s="247"/>
      <c r="IM18" s="247"/>
      <c r="IN18" s="247"/>
      <c r="IO18" s="247"/>
      <c r="IP18" s="247"/>
      <c r="IQ18" s="247"/>
      <c r="IR18" s="247"/>
      <c r="IS18" s="247"/>
      <c r="IT18" s="247"/>
      <c r="IU18" s="247"/>
      <c r="IV18" s="247"/>
      <c r="IW18" s="247"/>
    </row>
    <row r="19" spans="1:257">
      <c r="A19" s="247"/>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8"/>
      <c r="AA19" s="248"/>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7"/>
      <c r="BA19" s="247"/>
      <c r="BB19" s="247"/>
      <c r="BC19" s="247"/>
      <c r="BD19" s="247"/>
      <c r="BE19" s="247"/>
      <c r="BF19" s="247"/>
      <c r="BG19" s="247"/>
      <c r="BH19" s="247"/>
      <c r="BI19" s="247"/>
      <c r="BJ19" s="247"/>
      <c r="BK19" s="247"/>
      <c r="BL19" s="247"/>
      <c r="BM19" s="247"/>
      <c r="BN19" s="247"/>
      <c r="BO19" s="247"/>
      <c r="BP19" s="247"/>
      <c r="BQ19" s="247"/>
      <c r="BR19" s="247"/>
      <c r="BS19" s="247"/>
      <c r="BT19" s="247"/>
      <c r="BU19" s="247"/>
      <c r="BV19" s="247"/>
      <c r="BW19" s="247"/>
      <c r="BX19" s="247"/>
      <c r="BY19" s="247"/>
      <c r="BZ19" s="247"/>
      <c r="CA19" s="247"/>
      <c r="CB19" s="247"/>
      <c r="CC19" s="247"/>
      <c r="CD19" s="247"/>
      <c r="CE19" s="247"/>
      <c r="CF19" s="247"/>
      <c r="CG19" s="247"/>
      <c r="CH19" s="247"/>
      <c r="CI19" s="247"/>
      <c r="CJ19" s="247"/>
      <c r="CK19" s="247"/>
      <c r="CL19" s="247"/>
      <c r="CM19" s="247"/>
      <c r="CN19" s="247"/>
      <c r="CO19" s="247"/>
      <c r="CP19" s="247"/>
      <c r="CQ19" s="247"/>
      <c r="CR19" s="247"/>
      <c r="CS19" s="247"/>
      <c r="CT19" s="247"/>
      <c r="CU19" s="247"/>
      <c r="CV19" s="247"/>
      <c r="CW19" s="247"/>
      <c r="CX19" s="247"/>
      <c r="CY19" s="247"/>
      <c r="CZ19" s="247"/>
      <c r="DA19" s="247"/>
      <c r="DB19" s="247"/>
      <c r="DC19" s="247"/>
      <c r="DD19" s="247"/>
      <c r="DE19" s="247"/>
      <c r="DF19" s="247"/>
      <c r="DG19" s="247"/>
      <c r="DH19" s="247"/>
      <c r="DI19" s="247"/>
      <c r="DJ19" s="247"/>
      <c r="DK19" s="247"/>
      <c r="DL19" s="247"/>
      <c r="DM19" s="247"/>
      <c r="DN19" s="247"/>
      <c r="DO19" s="247"/>
      <c r="DP19" s="247"/>
      <c r="DQ19" s="247"/>
      <c r="DR19" s="247"/>
      <c r="DS19" s="247"/>
      <c r="DT19" s="247"/>
      <c r="DU19" s="247"/>
      <c r="DV19" s="247"/>
      <c r="DW19" s="247"/>
      <c r="DX19" s="247"/>
      <c r="DY19" s="247"/>
      <c r="DZ19" s="247"/>
      <c r="EA19" s="247"/>
      <c r="EB19" s="247"/>
      <c r="EC19" s="247"/>
      <c r="ED19" s="247"/>
      <c r="EE19" s="247"/>
      <c r="EF19" s="247"/>
      <c r="EG19" s="247"/>
      <c r="EH19" s="247"/>
      <c r="EI19" s="247"/>
      <c r="EJ19" s="247"/>
      <c r="EK19" s="247"/>
      <c r="EL19" s="247"/>
      <c r="EM19" s="247"/>
      <c r="EN19" s="247"/>
      <c r="EO19" s="247"/>
      <c r="EP19" s="247"/>
      <c r="EQ19" s="247"/>
      <c r="ER19" s="247"/>
      <c r="ES19" s="247"/>
      <c r="ET19" s="247"/>
      <c r="EU19" s="247"/>
      <c r="EV19" s="247"/>
      <c r="EW19" s="247"/>
      <c r="EX19" s="247"/>
      <c r="EY19" s="247"/>
      <c r="EZ19" s="247"/>
      <c r="FA19" s="247"/>
      <c r="FB19" s="247"/>
      <c r="FC19" s="247"/>
      <c r="FD19" s="247"/>
      <c r="FE19" s="247"/>
      <c r="FF19" s="247"/>
      <c r="FG19" s="247"/>
      <c r="FH19" s="247"/>
      <c r="FI19" s="247"/>
      <c r="FJ19" s="247"/>
      <c r="FK19" s="247"/>
      <c r="FL19" s="247"/>
      <c r="FM19" s="247"/>
      <c r="FN19" s="247"/>
      <c r="FO19" s="247"/>
      <c r="FP19" s="247"/>
      <c r="FQ19" s="247"/>
      <c r="FR19" s="247"/>
      <c r="FS19" s="247"/>
      <c r="FT19" s="247"/>
      <c r="FU19" s="247"/>
      <c r="FV19" s="247"/>
      <c r="FW19" s="247"/>
      <c r="FX19" s="247"/>
      <c r="FY19" s="247"/>
      <c r="FZ19" s="247"/>
      <c r="GA19" s="247"/>
      <c r="GB19" s="247"/>
      <c r="GC19" s="247"/>
      <c r="GD19" s="247"/>
      <c r="GE19" s="247"/>
      <c r="GF19" s="247"/>
      <c r="GG19" s="247"/>
      <c r="GH19" s="247"/>
      <c r="GI19" s="247"/>
      <c r="GJ19" s="247"/>
      <c r="GK19" s="247"/>
      <c r="GL19" s="247"/>
      <c r="GM19" s="247"/>
      <c r="GN19" s="247"/>
      <c r="GO19" s="247"/>
      <c r="GP19" s="247"/>
      <c r="GQ19" s="247"/>
      <c r="GR19" s="247"/>
      <c r="GS19" s="247"/>
      <c r="GT19" s="247"/>
      <c r="GU19" s="247"/>
      <c r="GV19" s="247"/>
      <c r="GW19" s="247"/>
      <c r="GX19" s="247"/>
      <c r="GY19" s="247"/>
      <c r="GZ19" s="247"/>
      <c r="HA19" s="247"/>
      <c r="HB19" s="247"/>
      <c r="HC19" s="247"/>
      <c r="HD19" s="247"/>
      <c r="HE19" s="247"/>
      <c r="HF19" s="247"/>
      <c r="HG19" s="247"/>
      <c r="HH19" s="247"/>
      <c r="HI19" s="247"/>
      <c r="HJ19" s="247"/>
      <c r="HK19" s="247"/>
      <c r="HL19" s="247"/>
      <c r="HM19" s="247"/>
      <c r="HN19" s="247"/>
      <c r="HO19" s="247"/>
      <c r="HP19" s="247"/>
      <c r="HQ19" s="247"/>
      <c r="HR19" s="247"/>
      <c r="HS19" s="247"/>
      <c r="HT19" s="247"/>
      <c r="HU19" s="247"/>
      <c r="HV19" s="247"/>
      <c r="HW19" s="247"/>
      <c r="HX19" s="247"/>
      <c r="HY19" s="247"/>
      <c r="HZ19" s="247"/>
      <c r="IA19" s="247"/>
      <c r="IB19" s="247"/>
      <c r="IC19" s="247"/>
      <c r="ID19" s="247"/>
      <c r="IE19" s="247"/>
      <c r="IF19" s="247"/>
      <c r="IG19" s="247"/>
      <c r="IH19" s="247"/>
      <c r="II19" s="247"/>
      <c r="IJ19" s="247"/>
      <c r="IK19" s="247"/>
      <c r="IL19" s="247"/>
      <c r="IM19" s="247"/>
      <c r="IN19" s="247"/>
      <c r="IO19" s="247"/>
      <c r="IP19" s="247"/>
      <c r="IQ19" s="247"/>
      <c r="IR19" s="247"/>
      <c r="IS19" s="247"/>
      <c r="IT19" s="247"/>
      <c r="IU19" s="247"/>
      <c r="IV19" s="247"/>
      <c r="IW19" s="247"/>
    </row>
    <row r="20" spans="1:257">
      <c r="A20" s="247"/>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8"/>
      <c r="AA20" s="248"/>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7"/>
      <c r="BA20" s="247"/>
      <c r="BB20" s="247"/>
      <c r="BC20" s="247"/>
      <c r="BD20" s="247"/>
      <c r="BE20" s="247"/>
      <c r="BF20" s="247"/>
      <c r="BG20" s="247"/>
      <c r="BH20" s="247"/>
      <c r="BI20" s="247"/>
      <c r="BJ20" s="247"/>
      <c r="BK20" s="247"/>
      <c r="BL20" s="247"/>
      <c r="BM20" s="247"/>
      <c r="BN20" s="247"/>
      <c r="BO20" s="247"/>
      <c r="BP20" s="247"/>
      <c r="BQ20" s="247"/>
      <c r="BR20" s="247"/>
      <c r="BS20" s="247"/>
      <c r="BT20" s="247"/>
      <c r="BU20" s="247"/>
      <c r="BV20" s="247"/>
      <c r="BW20" s="247"/>
      <c r="BX20" s="247"/>
      <c r="BY20" s="247"/>
      <c r="BZ20" s="247"/>
      <c r="CA20" s="247"/>
      <c r="CB20" s="247"/>
      <c r="CC20" s="247"/>
      <c r="CD20" s="247"/>
      <c r="CE20" s="247"/>
      <c r="CF20" s="247"/>
      <c r="CG20" s="247"/>
      <c r="CH20" s="247"/>
      <c r="CI20" s="247"/>
      <c r="CJ20" s="247"/>
      <c r="CK20" s="247"/>
      <c r="CL20" s="247"/>
      <c r="CM20" s="247"/>
      <c r="CN20" s="247"/>
      <c r="CO20" s="247"/>
      <c r="CP20" s="247"/>
      <c r="CQ20" s="247"/>
      <c r="CR20" s="247"/>
      <c r="CS20" s="247"/>
      <c r="CT20" s="247"/>
      <c r="CU20" s="247"/>
      <c r="CV20" s="247"/>
      <c r="CW20" s="247"/>
      <c r="CX20" s="247"/>
      <c r="CY20" s="247"/>
      <c r="CZ20" s="247"/>
      <c r="DA20" s="247"/>
      <c r="DB20" s="247"/>
      <c r="DC20" s="247"/>
      <c r="DD20" s="247"/>
      <c r="DE20" s="247"/>
      <c r="DF20" s="247"/>
      <c r="DG20" s="247"/>
      <c r="DH20" s="247"/>
      <c r="DI20" s="247"/>
      <c r="DJ20" s="247"/>
      <c r="DK20" s="247"/>
      <c r="DL20" s="247"/>
      <c r="DM20" s="247"/>
      <c r="DN20" s="247"/>
      <c r="DO20" s="247"/>
      <c r="DP20" s="247"/>
      <c r="DQ20" s="247"/>
      <c r="DR20" s="247"/>
      <c r="DS20" s="247"/>
      <c r="DT20" s="247"/>
      <c r="DU20" s="247"/>
      <c r="DV20" s="247"/>
      <c r="DW20" s="247"/>
      <c r="DX20" s="247"/>
      <c r="DY20" s="247"/>
      <c r="DZ20" s="247"/>
      <c r="EA20" s="247"/>
      <c r="EB20" s="247"/>
      <c r="EC20" s="247"/>
      <c r="ED20" s="247"/>
      <c r="EE20" s="247"/>
      <c r="EF20" s="247"/>
      <c r="EG20" s="247"/>
      <c r="EH20" s="247"/>
      <c r="EI20" s="247"/>
      <c r="EJ20" s="247"/>
      <c r="EK20" s="247"/>
      <c r="EL20" s="247"/>
      <c r="EM20" s="247"/>
      <c r="EN20" s="247"/>
      <c r="EO20" s="247"/>
      <c r="EP20" s="247"/>
      <c r="EQ20" s="247"/>
      <c r="ER20" s="247"/>
      <c r="ES20" s="247"/>
      <c r="ET20" s="247"/>
      <c r="EU20" s="247"/>
      <c r="EV20" s="247"/>
      <c r="EW20" s="247"/>
      <c r="EX20" s="247"/>
      <c r="EY20" s="247"/>
      <c r="EZ20" s="247"/>
      <c r="FA20" s="247"/>
      <c r="FB20" s="247"/>
      <c r="FC20" s="247"/>
      <c r="FD20" s="247"/>
      <c r="FE20" s="247"/>
      <c r="FF20" s="247"/>
      <c r="FG20" s="247"/>
      <c r="FH20" s="247"/>
      <c r="FI20" s="247"/>
      <c r="FJ20" s="247"/>
      <c r="FK20" s="247"/>
      <c r="FL20" s="247"/>
      <c r="FM20" s="247"/>
      <c r="FN20" s="247"/>
      <c r="FO20" s="247"/>
      <c r="FP20" s="247"/>
      <c r="FQ20" s="247"/>
      <c r="FR20" s="247"/>
      <c r="FS20" s="247"/>
      <c r="FT20" s="247"/>
      <c r="FU20" s="247"/>
      <c r="FV20" s="247"/>
      <c r="FW20" s="247"/>
      <c r="FX20" s="247"/>
      <c r="FY20" s="247"/>
      <c r="FZ20" s="247"/>
      <c r="GA20" s="247"/>
      <c r="GB20" s="247"/>
      <c r="GC20" s="247"/>
      <c r="GD20" s="247"/>
      <c r="GE20" s="247"/>
      <c r="GF20" s="247"/>
      <c r="GG20" s="247"/>
      <c r="GH20" s="247"/>
      <c r="GI20" s="247"/>
      <c r="GJ20" s="247"/>
      <c r="GK20" s="247"/>
      <c r="GL20" s="247"/>
      <c r="GM20" s="247"/>
      <c r="GN20" s="247"/>
      <c r="GO20" s="247"/>
      <c r="GP20" s="247"/>
      <c r="GQ20" s="247"/>
      <c r="GR20" s="247"/>
      <c r="GS20" s="247"/>
      <c r="GT20" s="247"/>
      <c r="GU20" s="247"/>
      <c r="GV20" s="247"/>
      <c r="GW20" s="247"/>
      <c r="GX20" s="247"/>
      <c r="GY20" s="247"/>
      <c r="GZ20" s="247"/>
      <c r="HA20" s="247"/>
      <c r="HB20" s="247"/>
      <c r="HC20" s="247"/>
      <c r="HD20" s="247"/>
      <c r="HE20" s="247"/>
      <c r="HF20" s="247"/>
      <c r="HG20" s="247"/>
      <c r="HH20" s="247"/>
      <c r="HI20" s="247"/>
      <c r="HJ20" s="247"/>
      <c r="HK20" s="247"/>
      <c r="HL20" s="247"/>
      <c r="HM20" s="247"/>
      <c r="HN20" s="247"/>
      <c r="HO20" s="247"/>
      <c r="HP20" s="247"/>
      <c r="HQ20" s="247"/>
      <c r="HR20" s="247"/>
      <c r="HS20" s="247"/>
      <c r="HT20" s="247"/>
      <c r="HU20" s="247"/>
      <c r="HV20" s="247"/>
      <c r="HW20" s="247"/>
      <c r="HX20" s="247"/>
      <c r="HY20" s="247"/>
      <c r="HZ20" s="247"/>
      <c r="IA20" s="247"/>
      <c r="IB20" s="247"/>
      <c r="IC20" s="247"/>
      <c r="ID20" s="247"/>
      <c r="IE20" s="247"/>
      <c r="IF20" s="247"/>
      <c r="IG20" s="247"/>
      <c r="IH20" s="247"/>
      <c r="II20" s="247"/>
      <c r="IJ20" s="247"/>
      <c r="IK20" s="247"/>
      <c r="IL20" s="247"/>
      <c r="IM20" s="247"/>
      <c r="IN20" s="247"/>
      <c r="IO20" s="247"/>
      <c r="IP20" s="247"/>
      <c r="IQ20" s="247"/>
      <c r="IR20" s="247"/>
      <c r="IS20" s="247"/>
      <c r="IT20" s="247"/>
      <c r="IU20" s="247"/>
      <c r="IV20" s="247"/>
      <c r="IW20" s="247"/>
    </row>
    <row r="21" spans="1:257">
      <c r="A21" s="247"/>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8"/>
      <c r="AA21" s="248"/>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7"/>
      <c r="BI21" s="247"/>
      <c r="BJ21" s="247"/>
      <c r="BK21" s="247"/>
      <c r="BL21" s="247"/>
      <c r="BM21" s="247"/>
      <c r="BN21" s="247"/>
      <c r="BO21" s="247"/>
      <c r="BP21" s="247"/>
      <c r="BQ21" s="247"/>
      <c r="BR21" s="247"/>
      <c r="BS21" s="247"/>
      <c r="BT21" s="247"/>
      <c r="BU21" s="247"/>
      <c r="BV21" s="247"/>
      <c r="BW21" s="247"/>
      <c r="BX21" s="247"/>
      <c r="BY21" s="247"/>
      <c r="BZ21" s="247"/>
      <c r="CA21" s="247"/>
      <c r="CB21" s="247"/>
      <c r="CC21" s="247"/>
      <c r="CD21" s="247"/>
      <c r="CE21" s="247"/>
      <c r="CF21" s="247"/>
      <c r="CG21" s="247"/>
      <c r="CH21" s="247"/>
      <c r="CI21" s="247"/>
      <c r="CJ21" s="247"/>
      <c r="CK21" s="247"/>
      <c r="CL21" s="247"/>
      <c r="CM21" s="247"/>
      <c r="CN21" s="247"/>
      <c r="CO21" s="247"/>
      <c r="CP21" s="247"/>
      <c r="CQ21" s="247"/>
      <c r="CR21" s="247"/>
      <c r="CS21" s="247"/>
      <c r="CT21" s="247"/>
      <c r="CU21" s="247"/>
      <c r="CV21" s="247"/>
      <c r="CW21" s="247"/>
      <c r="CX21" s="247"/>
      <c r="CY21" s="247"/>
      <c r="CZ21" s="247"/>
      <c r="DA21" s="247"/>
      <c r="DB21" s="247"/>
      <c r="DC21" s="247"/>
      <c r="DD21" s="247"/>
      <c r="DE21" s="247"/>
      <c r="DF21" s="247"/>
      <c r="DG21" s="247"/>
      <c r="DH21" s="247"/>
      <c r="DI21" s="247"/>
      <c r="DJ21" s="247"/>
      <c r="DK21" s="247"/>
      <c r="DL21" s="247"/>
      <c r="DM21" s="247"/>
      <c r="DN21" s="247"/>
      <c r="DO21" s="247"/>
      <c r="DP21" s="247"/>
      <c r="DQ21" s="247"/>
      <c r="DR21" s="247"/>
      <c r="DS21" s="247"/>
      <c r="DT21" s="247"/>
      <c r="DU21" s="247"/>
      <c r="DV21" s="247"/>
      <c r="DW21" s="247"/>
      <c r="DX21" s="247"/>
      <c r="DY21" s="247"/>
      <c r="DZ21" s="247"/>
      <c r="EA21" s="247"/>
      <c r="EB21" s="247"/>
      <c r="EC21" s="247"/>
      <c r="ED21" s="247"/>
      <c r="EE21" s="247"/>
      <c r="EF21" s="247"/>
      <c r="EG21" s="247"/>
      <c r="EH21" s="247"/>
      <c r="EI21" s="247"/>
      <c r="EJ21" s="247"/>
      <c r="EK21" s="247"/>
      <c r="EL21" s="247"/>
      <c r="EM21" s="247"/>
      <c r="EN21" s="247"/>
      <c r="EO21" s="247"/>
      <c r="EP21" s="247"/>
      <c r="EQ21" s="247"/>
      <c r="ER21" s="247"/>
      <c r="ES21" s="247"/>
      <c r="ET21" s="247"/>
      <c r="EU21" s="247"/>
      <c r="EV21" s="247"/>
      <c r="EW21" s="247"/>
      <c r="EX21" s="247"/>
      <c r="EY21" s="247"/>
      <c r="EZ21" s="247"/>
      <c r="FA21" s="247"/>
      <c r="FB21" s="247"/>
      <c r="FC21" s="247"/>
      <c r="FD21" s="247"/>
      <c r="FE21" s="247"/>
      <c r="FF21" s="247"/>
      <c r="FG21" s="247"/>
      <c r="FH21" s="247"/>
      <c r="FI21" s="247"/>
      <c r="FJ21" s="247"/>
      <c r="FK21" s="247"/>
      <c r="FL21" s="247"/>
      <c r="FM21" s="247"/>
      <c r="FN21" s="247"/>
      <c r="FO21" s="247"/>
      <c r="FP21" s="247"/>
      <c r="FQ21" s="247"/>
      <c r="FR21" s="247"/>
      <c r="FS21" s="247"/>
      <c r="FT21" s="247"/>
      <c r="FU21" s="247"/>
      <c r="FV21" s="247"/>
      <c r="FW21" s="247"/>
      <c r="FX21" s="247"/>
      <c r="FY21" s="247"/>
      <c r="FZ21" s="247"/>
      <c r="GA21" s="247"/>
      <c r="GB21" s="247"/>
      <c r="GC21" s="247"/>
      <c r="GD21" s="247"/>
      <c r="GE21" s="247"/>
      <c r="GF21" s="247"/>
      <c r="GG21" s="247"/>
      <c r="GH21" s="247"/>
      <c r="GI21" s="247"/>
      <c r="GJ21" s="247"/>
      <c r="GK21" s="247"/>
      <c r="GL21" s="247"/>
      <c r="GM21" s="247"/>
      <c r="GN21" s="247"/>
      <c r="GO21" s="247"/>
      <c r="GP21" s="247"/>
      <c r="GQ21" s="247"/>
      <c r="GR21" s="247"/>
      <c r="GS21" s="247"/>
      <c r="GT21" s="247"/>
      <c r="GU21" s="247"/>
      <c r="GV21" s="247"/>
      <c r="GW21" s="247"/>
      <c r="GX21" s="247"/>
      <c r="GY21" s="247"/>
      <c r="GZ21" s="247"/>
      <c r="HA21" s="247"/>
      <c r="HB21" s="247"/>
      <c r="HC21" s="247"/>
      <c r="HD21" s="247"/>
      <c r="HE21" s="247"/>
      <c r="HF21" s="247"/>
      <c r="HG21" s="247"/>
      <c r="HH21" s="247"/>
      <c r="HI21" s="247"/>
      <c r="HJ21" s="247"/>
      <c r="HK21" s="247"/>
      <c r="HL21" s="247"/>
      <c r="HM21" s="247"/>
      <c r="HN21" s="247"/>
      <c r="HO21" s="247"/>
      <c r="HP21" s="247"/>
      <c r="HQ21" s="247"/>
      <c r="HR21" s="247"/>
      <c r="HS21" s="247"/>
      <c r="HT21" s="247"/>
      <c r="HU21" s="247"/>
      <c r="HV21" s="247"/>
      <c r="HW21" s="247"/>
      <c r="HX21" s="247"/>
      <c r="HY21" s="247"/>
      <c r="HZ21" s="247"/>
      <c r="IA21" s="247"/>
      <c r="IB21" s="247"/>
      <c r="IC21" s="247"/>
      <c r="ID21" s="247"/>
      <c r="IE21" s="247"/>
      <c r="IF21" s="247"/>
      <c r="IG21" s="247"/>
      <c r="IH21" s="247"/>
      <c r="II21" s="247"/>
      <c r="IJ21" s="247"/>
      <c r="IK21" s="247"/>
      <c r="IL21" s="247"/>
      <c r="IM21" s="247"/>
      <c r="IN21" s="247"/>
      <c r="IO21" s="247"/>
      <c r="IP21" s="247"/>
      <c r="IQ21" s="247"/>
      <c r="IR21" s="247"/>
      <c r="IS21" s="247"/>
      <c r="IT21" s="247"/>
      <c r="IU21" s="247"/>
      <c r="IV21" s="247"/>
      <c r="IW21" s="247"/>
    </row>
    <row r="22" spans="1:257">
      <c r="A22" s="247"/>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8"/>
      <c r="AA22" s="248"/>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c r="BC22" s="247"/>
      <c r="BD22" s="247"/>
      <c r="BE22" s="247"/>
      <c r="BF22" s="247"/>
      <c r="BG22" s="247"/>
      <c r="BH22" s="247"/>
      <c r="BI22" s="247"/>
      <c r="BJ22" s="247"/>
      <c r="BK22" s="247"/>
      <c r="BL22" s="247"/>
      <c r="BM22" s="247"/>
      <c r="BN22" s="247"/>
      <c r="BO22" s="247"/>
      <c r="BP22" s="247"/>
      <c r="BQ22" s="247"/>
      <c r="BR22" s="247"/>
      <c r="BS22" s="247"/>
      <c r="BT22" s="247"/>
      <c r="BU22" s="247"/>
      <c r="BV22" s="247"/>
      <c r="BW22" s="247"/>
      <c r="BX22" s="247"/>
      <c r="BY22" s="247"/>
      <c r="BZ22" s="247"/>
      <c r="CA22" s="247"/>
      <c r="CB22" s="247"/>
      <c r="CC22" s="247"/>
      <c r="CD22" s="247"/>
      <c r="CE22" s="247"/>
      <c r="CF22" s="247"/>
      <c r="CG22" s="247"/>
      <c r="CH22" s="247"/>
      <c r="CI22" s="247"/>
      <c r="CJ22" s="247"/>
      <c r="CK22" s="247"/>
      <c r="CL22" s="247"/>
      <c r="CM22" s="247"/>
      <c r="CN22" s="247"/>
      <c r="CO22" s="247"/>
      <c r="CP22" s="247"/>
      <c r="CQ22" s="247"/>
      <c r="CR22" s="247"/>
      <c r="CS22" s="247"/>
      <c r="CT22" s="247"/>
      <c r="CU22" s="247"/>
      <c r="CV22" s="247"/>
      <c r="CW22" s="247"/>
      <c r="CX22" s="247"/>
      <c r="CY22" s="247"/>
      <c r="CZ22" s="247"/>
      <c r="DA22" s="247"/>
      <c r="DB22" s="247"/>
      <c r="DC22" s="247"/>
      <c r="DD22" s="247"/>
      <c r="DE22" s="247"/>
      <c r="DF22" s="247"/>
      <c r="DG22" s="247"/>
      <c r="DH22" s="247"/>
      <c r="DI22" s="247"/>
      <c r="DJ22" s="247"/>
      <c r="DK22" s="247"/>
      <c r="DL22" s="247"/>
      <c r="DM22" s="247"/>
      <c r="DN22" s="247"/>
      <c r="DO22" s="247"/>
      <c r="DP22" s="247"/>
      <c r="DQ22" s="247"/>
      <c r="DR22" s="247"/>
      <c r="DS22" s="247"/>
      <c r="DT22" s="247"/>
      <c r="DU22" s="247"/>
      <c r="DV22" s="247"/>
      <c r="DW22" s="247"/>
      <c r="DX22" s="247"/>
      <c r="DY22" s="247"/>
      <c r="DZ22" s="247"/>
      <c r="EA22" s="247"/>
      <c r="EB22" s="247"/>
      <c r="EC22" s="247"/>
      <c r="ED22" s="247"/>
      <c r="EE22" s="247"/>
      <c r="EF22" s="247"/>
      <c r="EG22" s="247"/>
      <c r="EH22" s="247"/>
      <c r="EI22" s="247"/>
      <c r="EJ22" s="247"/>
      <c r="EK22" s="247"/>
      <c r="EL22" s="247"/>
      <c r="EM22" s="247"/>
      <c r="EN22" s="247"/>
      <c r="EO22" s="247"/>
      <c r="EP22" s="247"/>
      <c r="EQ22" s="247"/>
      <c r="ER22" s="247"/>
      <c r="ES22" s="247"/>
      <c r="ET22" s="247"/>
      <c r="EU22" s="247"/>
      <c r="EV22" s="247"/>
      <c r="EW22" s="247"/>
      <c r="EX22" s="247"/>
      <c r="EY22" s="247"/>
      <c r="EZ22" s="247"/>
      <c r="FA22" s="247"/>
      <c r="FB22" s="247"/>
      <c r="FC22" s="247"/>
      <c r="FD22" s="247"/>
      <c r="FE22" s="247"/>
      <c r="FF22" s="247"/>
      <c r="FG22" s="247"/>
      <c r="FH22" s="247"/>
      <c r="FI22" s="247"/>
      <c r="FJ22" s="247"/>
      <c r="FK22" s="247"/>
      <c r="FL22" s="247"/>
      <c r="FM22" s="247"/>
      <c r="FN22" s="247"/>
      <c r="FO22" s="247"/>
      <c r="FP22" s="247"/>
      <c r="FQ22" s="247"/>
      <c r="FR22" s="247"/>
      <c r="FS22" s="247"/>
      <c r="FT22" s="247"/>
      <c r="FU22" s="247"/>
      <c r="FV22" s="247"/>
      <c r="FW22" s="247"/>
      <c r="FX22" s="247"/>
      <c r="FY22" s="247"/>
      <c r="FZ22" s="247"/>
      <c r="GA22" s="247"/>
      <c r="GB22" s="247"/>
      <c r="GC22" s="247"/>
      <c r="GD22" s="247"/>
      <c r="GE22" s="247"/>
      <c r="GF22" s="247"/>
      <c r="GG22" s="247"/>
      <c r="GH22" s="247"/>
      <c r="GI22" s="247"/>
      <c r="GJ22" s="247"/>
      <c r="GK22" s="247"/>
      <c r="GL22" s="247"/>
      <c r="GM22" s="247"/>
      <c r="GN22" s="247"/>
      <c r="GO22" s="247"/>
      <c r="GP22" s="247"/>
      <c r="GQ22" s="247"/>
      <c r="GR22" s="247"/>
      <c r="GS22" s="247"/>
      <c r="GT22" s="247"/>
      <c r="GU22" s="247"/>
      <c r="GV22" s="247"/>
      <c r="GW22" s="247"/>
      <c r="GX22" s="247"/>
      <c r="GY22" s="247"/>
      <c r="GZ22" s="247"/>
      <c r="HA22" s="247"/>
      <c r="HB22" s="247"/>
      <c r="HC22" s="247"/>
      <c r="HD22" s="247"/>
      <c r="HE22" s="247"/>
      <c r="HF22" s="247"/>
      <c r="HG22" s="247"/>
      <c r="HH22" s="247"/>
      <c r="HI22" s="247"/>
      <c r="HJ22" s="247"/>
      <c r="HK22" s="247"/>
      <c r="HL22" s="247"/>
      <c r="HM22" s="247"/>
      <c r="HN22" s="247"/>
      <c r="HO22" s="247"/>
      <c r="HP22" s="247"/>
      <c r="HQ22" s="247"/>
      <c r="HR22" s="247"/>
      <c r="HS22" s="247"/>
      <c r="HT22" s="247"/>
      <c r="HU22" s="247"/>
      <c r="HV22" s="247"/>
      <c r="HW22" s="247"/>
      <c r="HX22" s="247"/>
      <c r="HY22" s="247"/>
      <c r="HZ22" s="247"/>
      <c r="IA22" s="247"/>
      <c r="IB22" s="247"/>
      <c r="IC22" s="247"/>
      <c r="ID22" s="247"/>
      <c r="IE22" s="247"/>
      <c r="IF22" s="247"/>
      <c r="IG22" s="247"/>
      <c r="IH22" s="247"/>
      <c r="II22" s="247"/>
      <c r="IJ22" s="247"/>
      <c r="IK22" s="247"/>
      <c r="IL22" s="247"/>
      <c r="IM22" s="247"/>
      <c r="IN22" s="247"/>
      <c r="IO22" s="247"/>
      <c r="IP22" s="247"/>
      <c r="IQ22" s="247"/>
      <c r="IR22" s="247"/>
      <c r="IS22" s="247"/>
      <c r="IT22" s="247"/>
      <c r="IU22" s="247"/>
      <c r="IV22" s="247"/>
      <c r="IW22" s="247"/>
    </row>
    <row r="23" spans="1:257">
      <c r="A23" s="247"/>
      <c r="B23" s="247"/>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8"/>
      <c r="AA23" s="248"/>
      <c r="AB23" s="247"/>
      <c r="AC23" s="247"/>
      <c r="AD23" s="247"/>
      <c r="AE23" s="247"/>
      <c r="AF23" s="247"/>
      <c r="AG23" s="247"/>
      <c r="AH23" s="247"/>
      <c r="AI23" s="247"/>
      <c r="AJ23" s="247"/>
      <c r="AK23" s="247"/>
      <c r="AL23" s="247"/>
      <c r="AM23" s="247"/>
      <c r="AN23" s="247"/>
      <c r="AO23" s="247"/>
      <c r="AP23" s="247"/>
      <c r="AQ23" s="247"/>
      <c r="AR23" s="247"/>
      <c r="AS23" s="247"/>
      <c r="AT23" s="247"/>
      <c r="AU23" s="247"/>
      <c r="AV23" s="247"/>
      <c r="AW23" s="247"/>
      <c r="AX23" s="247"/>
      <c r="AY23" s="247"/>
      <c r="AZ23" s="247"/>
      <c r="BA23" s="247"/>
      <c r="BB23" s="247"/>
      <c r="BC23" s="247"/>
      <c r="BD23" s="247"/>
      <c r="BE23" s="247"/>
      <c r="BF23" s="247"/>
      <c r="BG23" s="247"/>
      <c r="BH23" s="247"/>
      <c r="BI23" s="247"/>
      <c r="BJ23" s="247"/>
      <c r="BK23" s="247"/>
      <c r="BL23" s="247"/>
      <c r="BM23" s="247"/>
      <c r="BN23" s="247"/>
      <c r="BO23" s="247"/>
      <c r="BP23" s="247"/>
      <c r="BQ23" s="247"/>
      <c r="BR23" s="247"/>
      <c r="BS23" s="247"/>
      <c r="BT23" s="247"/>
      <c r="BU23" s="247"/>
      <c r="BV23" s="247"/>
      <c r="BW23" s="247"/>
      <c r="BX23" s="247"/>
      <c r="BY23" s="247"/>
      <c r="BZ23" s="247"/>
      <c r="CA23" s="247"/>
      <c r="CB23" s="247"/>
      <c r="CC23" s="247"/>
      <c r="CD23" s="247"/>
      <c r="CE23" s="247"/>
      <c r="CF23" s="247"/>
      <c r="CG23" s="247"/>
      <c r="CH23" s="247"/>
      <c r="CI23" s="247"/>
      <c r="CJ23" s="247"/>
      <c r="CK23" s="247"/>
      <c r="CL23" s="247"/>
      <c r="CM23" s="247"/>
      <c r="CN23" s="247"/>
      <c r="CO23" s="247"/>
      <c r="CP23" s="247"/>
      <c r="CQ23" s="247"/>
      <c r="CR23" s="247"/>
      <c r="CS23" s="247"/>
      <c r="CT23" s="247"/>
      <c r="CU23" s="247"/>
      <c r="CV23" s="247"/>
      <c r="CW23" s="247"/>
      <c r="CX23" s="247"/>
      <c r="CY23" s="247"/>
      <c r="CZ23" s="247"/>
      <c r="DA23" s="247"/>
      <c r="DB23" s="247"/>
      <c r="DC23" s="247"/>
      <c r="DD23" s="247"/>
      <c r="DE23" s="247"/>
      <c r="DF23" s="247"/>
      <c r="DG23" s="247"/>
      <c r="DH23" s="247"/>
      <c r="DI23" s="247"/>
      <c r="DJ23" s="247"/>
      <c r="DK23" s="247"/>
      <c r="DL23" s="247"/>
      <c r="DM23" s="247"/>
      <c r="DN23" s="247"/>
      <c r="DO23" s="247"/>
      <c r="DP23" s="247"/>
      <c r="DQ23" s="247"/>
      <c r="DR23" s="247"/>
      <c r="DS23" s="247"/>
      <c r="DT23" s="247"/>
      <c r="DU23" s="247"/>
      <c r="DV23" s="247"/>
      <c r="DW23" s="247"/>
      <c r="DX23" s="247"/>
      <c r="DY23" s="247"/>
      <c r="DZ23" s="247"/>
      <c r="EA23" s="247"/>
      <c r="EB23" s="247"/>
      <c r="EC23" s="247"/>
      <c r="ED23" s="247"/>
      <c r="EE23" s="247"/>
      <c r="EF23" s="247"/>
      <c r="EG23" s="247"/>
      <c r="EH23" s="247"/>
      <c r="EI23" s="247"/>
      <c r="EJ23" s="247"/>
      <c r="EK23" s="247"/>
      <c r="EL23" s="247"/>
      <c r="EM23" s="247"/>
      <c r="EN23" s="247"/>
      <c r="EO23" s="247"/>
      <c r="EP23" s="247"/>
      <c r="EQ23" s="247"/>
      <c r="ER23" s="247"/>
      <c r="ES23" s="247"/>
      <c r="ET23" s="247"/>
      <c r="EU23" s="247"/>
      <c r="EV23" s="247"/>
      <c r="EW23" s="247"/>
      <c r="EX23" s="247"/>
      <c r="EY23" s="247"/>
      <c r="EZ23" s="247"/>
      <c r="FA23" s="247"/>
      <c r="FB23" s="247"/>
      <c r="FC23" s="247"/>
      <c r="FD23" s="247"/>
      <c r="FE23" s="247"/>
      <c r="FF23" s="247"/>
      <c r="FG23" s="247"/>
      <c r="FH23" s="247"/>
      <c r="FI23" s="247"/>
      <c r="FJ23" s="247"/>
      <c r="FK23" s="247"/>
      <c r="FL23" s="247"/>
      <c r="FM23" s="247"/>
      <c r="FN23" s="247"/>
      <c r="FO23" s="247"/>
      <c r="FP23" s="247"/>
      <c r="FQ23" s="247"/>
      <c r="FR23" s="247"/>
      <c r="FS23" s="247"/>
      <c r="FT23" s="247"/>
      <c r="FU23" s="247"/>
      <c r="FV23" s="247"/>
      <c r="FW23" s="247"/>
      <c r="FX23" s="247"/>
      <c r="FY23" s="247"/>
      <c r="FZ23" s="247"/>
      <c r="GA23" s="247"/>
      <c r="GB23" s="247"/>
      <c r="GC23" s="247"/>
      <c r="GD23" s="247"/>
      <c r="GE23" s="247"/>
      <c r="GF23" s="247"/>
      <c r="GG23" s="247"/>
      <c r="GH23" s="247"/>
      <c r="GI23" s="247"/>
      <c r="GJ23" s="247"/>
      <c r="GK23" s="247"/>
      <c r="GL23" s="247"/>
      <c r="GM23" s="247"/>
      <c r="GN23" s="247"/>
      <c r="GO23" s="247"/>
      <c r="GP23" s="247"/>
      <c r="GQ23" s="247"/>
      <c r="GR23" s="247"/>
      <c r="GS23" s="247"/>
      <c r="GT23" s="247"/>
      <c r="GU23" s="247"/>
      <c r="GV23" s="247"/>
      <c r="GW23" s="247"/>
      <c r="GX23" s="247"/>
      <c r="GY23" s="247"/>
      <c r="GZ23" s="247"/>
      <c r="HA23" s="247"/>
      <c r="HB23" s="247"/>
      <c r="HC23" s="247"/>
      <c r="HD23" s="247"/>
      <c r="HE23" s="247"/>
      <c r="HF23" s="247"/>
      <c r="HG23" s="247"/>
      <c r="HH23" s="247"/>
      <c r="HI23" s="247"/>
      <c r="HJ23" s="247"/>
      <c r="HK23" s="247"/>
      <c r="HL23" s="247"/>
      <c r="HM23" s="247"/>
      <c r="HN23" s="247"/>
      <c r="HO23" s="247"/>
      <c r="HP23" s="247"/>
      <c r="HQ23" s="247"/>
      <c r="HR23" s="247"/>
      <c r="HS23" s="247"/>
      <c r="HT23" s="247"/>
      <c r="HU23" s="247"/>
      <c r="HV23" s="247"/>
      <c r="HW23" s="247"/>
      <c r="HX23" s="247"/>
      <c r="HY23" s="247"/>
      <c r="HZ23" s="247"/>
      <c r="IA23" s="247"/>
      <c r="IB23" s="247"/>
      <c r="IC23" s="247"/>
      <c r="ID23" s="247"/>
      <c r="IE23" s="247"/>
      <c r="IF23" s="247"/>
      <c r="IG23" s="247"/>
      <c r="IH23" s="247"/>
      <c r="II23" s="247"/>
      <c r="IJ23" s="247"/>
      <c r="IK23" s="247"/>
      <c r="IL23" s="247"/>
      <c r="IM23" s="247"/>
      <c r="IN23" s="247"/>
      <c r="IO23" s="247"/>
      <c r="IP23" s="247"/>
      <c r="IQ23" s="247"/>
      <c r="IR23" s="247"/>
      <c r="IS23" s="247"/>
      <c r="IT23" s="247"/>
      <c r="IU23" s="247"/>
      <c r="IV23" s="247"/>
      <c r="IW23" s="247"/>
    </row>
    <row r="24" spans="1:257">
      <c r="A24" s="247"/>
      <c r="B24" s="247"/>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8"/>
      <c r="AA24" s="248"/>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7"/>
      <c r="BD24" s="247"/>
      <c r="BE24" s="247"/>
      <c r="BF24" s="247"/>
      <c r="BG24" s="247"/>
      <c r="BH24" s="247"/>
      <c r="BI24" s="247"/>
      <c r="BJ24" s="247"/>
      <c r="BK24" s="247"/>
      <c r="BL24" s="247"/>
      <c r="BM24" s="247"/>
      <c r="BN24" s="247"/>
      <c r="BO24" s="247"/>
      <c r="BP24" s="247"/>
      <c r="BQ24" s="247"/>
      <c r="BR24" s="247"/>
      <c r="BS24" s="247"/>
      <c r="BT24" s="247"/>
      <c r="BU24" s="247"/>
      <c r="BV24" s="247"/>
      <c r="BW24" s="247"/>
      <c r="BX24" s="247"/>
      <c r="BY24" s="247"/>
      <c r="BZ24" s="247"/>
      <c r="CA24" s="247"/>
      <c r="CB24" s="247"/>
      <c r="CC24" s="247"/>
      <c r="CD24" s="247"/>
      <c r="CE24" s="247"/>
      <c r="CF24" s="247"/>
      <c r="CG24" s="247"/>
      <c r="CH24" s="247"/>
      <c r="CI24" s="247"/>
      <c r="CJ24" s="247"/>
      <c r="CK24" s="247"/>
      <c r="CL24" s="247"/>
      <c r="CM24" s="247"/>
      <c r="CN24" s="247"/>
      <c r="CO24" s="247"/>
      <c r="CP24" s="247"/>
      <c r="CQ24" s="247"/>
      <c r="CR24" s="247"/>
      <c r="CS24" s="247"/>
      <c r="CT24" s="247"/>
      <c r="CU24" s="247"/>
      <c r="CV24" s="247"/>
      <c r="CW24" s="247"/>
      <c r="CX24" s="247"/>
      <c r="CY24" s="247"/>
      <c r="CZ24" s="247"/>
      <c r="DA24" s="247"/>
      <c r="DB24" s="247"/>
      <c r="DC24" s="247"/>
      <c r="DD24" s="247"/>
      <c r="DE24" s="247"/>
      <c r="DF24" s="247"/>
      <c r="DG24" s="247"/>
      <c r="DH24" s="247"/>
      <c r="DI24" s="247"/>
      <c r="DJ24" s="247"/>
      <c r="DK24" s="247"/>
      <c r="DL24" s="247"/>
      <c r="DM24" s="247"/>
      <c r="DN24" s="247"/>
      <c r="DO24" s="247"/>
      <c r="DP24" s="247"/>
      <c r="DQ24" s="247"/>
      <c r="DR24" s="247"/>
      <c r="DS24" s="247"/>
      <c r="DT24" s="247"/>
      <c r="DU24" s="247"/>
      <c r="DV24" s="247"/>
      <c r="DW24" s="247"/>
      <c r="DX24" s="247"/>
      <c r="DY24" s="247"/>
      <c r="DZ24" s="247"/>
      <c r="EA24" s="247"/>
      <c r="EB24" s="247"/>
      <c r="EC24" s="247"/>
      <c r="ED24" s="247"/>
      <c r="EE24" s="247"/>
      <c r="EF24" s="247"/>
      <c r="EG24" s="247"/>
      <c r="EH24" s="247"/>
      <c r="EI24" s="247"/>
      <c r="EJ24" s="247"/>
      <c r="EK24" s="247"/>
      <c r="EL24" s="247"/>
      <c r="EM24" s="247"/>
      <c r="EN24" s="247"/>
      <c r="EO24" s="247"/>
      <c r="EP24" s="247"/>
      <c r="EQ24" s="247"/>
      <c r="ER24" s="247"/>
      <c r="ES24" s="247"/>
      <c r="ET24" s="247"/>
      <c r="EU24" s="247"/>
      <c r="EV24" s="247"/>
      <c r="EW24" s="247"/>
      <c r="EX24" s="247"/>
      <c r="EY24" s="247"/>
      <c r="EZ24" s="247"/>
      <c r="FA24" s="247"/>
      <c r="FB24" s="247"/>
      <c r="FC24" s="247"/>
      <c r="FD24" s="247"/>
      <c r="FE24" s="247"/>
      <c r="FF24" s="247"/>
      <c r="FG24" s="247"/>
      <c r="FH24" s="247"/>
      <c r="FI24" s="247"/>
      <c r="FJ24" s="247"/>
      <c r="FK24" s="247"/>
      <c r="FL24" s="247"/>
      <c r="FM24" s="247"/>
      <c r="FN24" s="247"/>
      <c r="FO24" s="247"/>
      <c r="FP24" s="247"/>
      <c r="FQ24" s="247"/>
      <c r="FR24" s="247"/>
      <c r="FS24" s="247"/>
      <c r="FT24" s="247"/>
      <c r="FU24" s="247"/>
      <c r="FV24" s="247"/>
      <c r="FW24" s="247"/>
      <c r="FX24" s="247"/>
      <c r="FY24" s="247"/>
      <c r="FZ24" s="247"/>
      <c r="GA24" s="247"/>
      <c r="GB24" s="247"/>
      <c r="GC24" s="247"/>
      <c r="GD24" s="247"/>
      <c r="GE24" s="247"/>
      <c r="GF24" s="247"/>
      <c r="GG24" s="247"/>
      <c r="GH24" s="247"/>
      <c r="GI24" s="247"/>
      <c r="GJ24" s="247"/>
      <c r="GK24" s="247"/>
      <c r="GL24" s="247"/>
      <c r="GM24" s="247"/>
      <c r="GN24" s="247"/>
      <c r="GO24" s="247"/>
      <c r="GP24" s="247"/>
      <c r="GQ24" s="247"/>
      <c r="GR24" s="247"/>
      <c r="GS24" s="247"/>
      <c r="GT24" s="247"/>
      <c r="GU24" s="247"/>
      <c r="GV24" s="247"/>
      <c r="GW24" s="247"/>
      <c r="GX24" s="247"/>
      <c r="GY24" s="247"/>
      <c r="GZ24" s="247"/>
      <c r="HA24" s="247"/>
      <c r="HB24" s="247"/>
      <c r="HC24" s="247"/>
      <c r="HD24" s="247"/>
      <c r="HE24" s="247"/>
      <c r="HF24" s="247"/>
      <c r="HG24" s="247"/>
      <c r="HH24" s="247"/>
      <c r="HI24" s="247"/>
      <c r="HJ24" s="247"/>
      <c r="HK24" s="247"/>
      <c r="HL24" s="247"/>
      <c r="HM24" s="247"/>
      <c r="HN24" s="247"/>
      <c r="HO24" s="247"/>
      <c r="HP24" s="247"/>
      <c r="HQ24" s="247"/>
      <c r="HR24" s="247"/>
      <c r="HS24" s="247"/>
      <c r="HT24" s="247"/>
      <c r="HU24" s="247"/>
      <c r="HV24" s="247"/>
      <c r="HW24" s="247"/>
      <c r="HX24" s="247"/>
      <c r="HY24" s="247"/>
      <c r="HZ24" s="247"/>
      <c r="IA24" s="247"/>
      <c r="IB24" s="247"/>
      <c r="IC24" s="247"/>
      <c r="ID24" s="247"/>
      <c r="IE24" s="247"/>
      <c r="IF24" s="247"/>
      <c r="IG24" s="247"/>
      <c r="IH24" s="247"/>
      <c r="II24" s="247"/>
      <c r="IJ24" s="247"/>
      <c r="IK24" s="247"/>
      <c r="IL24" s="247"/>
      <c r="IM24" s="247"/>
      <c r="IN24" s="247"/>
      <c r="IO24" s="247"/>
      <c r="IP24" s="247"/>
      <c r="IQ24" s="247"/>
      <c r="IR24" s="247"/>
      <c r="IS24" s="247"/>
      <c r="IT24" s="247"/>
      <c r="IU24" s="247"/>
      <c r="IV24" s="247"/>
      <c r="IW24" s="247"/>
    </row>
    <row r="25" spans="1:257">
      <c r="A25" s="247"/>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8"/>
      <c r="AA25" s="248"/>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7"/>
      <c r="BU25" s="247"/>
      <c r="BV25" s="247"/>
      <c r="BW25" s="247"/>
      <c r="BX25" s="247"/>
      <c r="BY25" s="247"/>
      <c r="BZ25" s="247"/>
      <c r="CA25" s="247"/>
      <c r="CB25" s="247"/>
      <c r="CC25" s="247"/>
      <c r="CD25" s="247"/>
      <c r="CE25" s="247"/>
      <c r="CF25" s="247"/>
      <c r="CG25" s="247"/>
      <c r="CH25" s="247"/>
      <c r="CI25" s="247"/>
      <c r="CJ25" s="247"/>
      <c r="CK25" s="247"/>
      <c r="CL25" s="247"/>
      <c r="CM25" s="247"/>
      <c r="CN25" s="247"/>
      <c r="CO25" s="247"/>
      <c r="CP25" s="247"/>
      <c r="CQ25" s="247"/>
      <c r="CR25" s="247"/>
      <c r="CS25" s="247"/>
      <c r="CT25" s="247"/>
      <c r="CU25" s="247"/>
      <c r="CV25" s="247"/>
      <c r="CW25" s="247"/>
      <c r="CX25" s="247"/>
      <c r="CY25" s="247"/>
      <c r="CZ25" s="247"/>
      <c r="DA25" s="247"/>
      <c r="DB25" s="247"/>
      <c r="DC25" s="247"/>
      <c r="DD25" s="247"/>
      <c r="DE25" s="247"/>
      <c r="DF25" s="247"/>
      <c r="DG25" s="247"/>
      <c r="DH25" s="247"/>
      <c r="DI25" s="247"/>
      <c r="DJ25" s="247"/>
      <c r="DK25" s="247"/>
      <c r="DL25" s="247"/>
      <c r="DM25" s="247"/>
      <c r="DN25" s="247"/>
      <c r="DO25" s="247"/>
      <c r="DP25" s="247"/>
      <c r="DQ25" s="247"/>
      <c r="DR25" s="247"/>
      <c r="DS25" s="247"/>
      <c r="DT25" s="247"/>
      <c r="DU25" s="247"/>
      <c r="DV25" s="247"/>
      <c r="DW25" s="247"/>
      <c r="DX25" s="247"/>
      <c r="DY25" s="247"/>
      <c r="DZ25" s="247"/>
      <c r="EA25" s="247"/>
      <c r="EB25" s="247"/>
      <c r="EC25" s="247"/>
      <c r="ED25" s="247"/>
      <c r="EE25" s="247"/>
      <c r="EF25" s="247"/>
      <c r="EG25" s="247"/>
      <c r="EH25" s="247"/>
      <c r="EI25" s="247"/>
      <c r="EJ25" s="247"/>
      <c r="EK25" s="247"/>
      <c r="EL25" s="247"/>
      <c r="EM25" s="247"/>
      <c r="EN25" s="247"/>
      <c r="EO25" s="247"/>
      <c r="EP25" s="247"/>
      <c r="EQ25" s="247"/>
      <c r="ER25" s="247"/>
      <c r="ES25" s="247"/>
      <c r="ET25" s="247"/>
      <c r="EU25" s="247"/>
      <c r="EV25" s="247"/>
      <c r="EW25" s="247"/>
      <c r="EX25" s="247"/>
      <c r="EY25" s="247"/>
      <c r="EZ25" s="247"/>
      <c r="FA25" s="247"/>
      <c r="FB25" s="247"/>
      <c r="FC25" s="247"/>
      <c r="FD25" s="247"/>
      <c r="FE25" s="247"/>
      <c r="FF25" s="247"/>
      <c r="FG25" s="247"/>
      <c r="FH25" s="247"/>
      <c r="FI25" s="247"/>
      <c r="FJ25" s="247"/>
      <c r="FK25" s="247"/>
      <c r="FL25" s="247"/>
      <c r="FM25" s="247"/>
      <c r="FN25" s="247"/>
      <c r="FO25" s="247"/>
      <c r="FP25" s="247"/>
      <c r="FQ25" s="247"/>
      <c r="FR25" s="247"/>
      <c r="FS25" s="247"/>
      <c r="FT25" s="247"/>
      <c r="FU25" s="247"/>
      <c r="FV25" s="247"/>
      <c r="FW25" s="247"/>
      <c r="FX25" s="247"/>
      <c r="FY25" s="247"/>
      <c r="FZ25" s="247"/>
      <c r="GA25" s="247"/>
      <c r="GB25" s="247"/>
      <c r="GC25" s="247"/>
      <c r="GD25" s="247"/>
      <c r="GE25" s="247"/>
      <c r="GF25" s="247"/>
      <c r="GG25" s="247"/>
      <c r="GH25" s="247"/>
      <c r="GI25" s="247"/>
      <c r="GJ25" s="247"/>
      <c r="GK25" s="247"/>
      <c r="GL25" s="247"/>
      <c r="GM25" s="247"/>
      <c r="GN25" s="247"/>
      <c r="GO25" s="247"/>
      <c r="GP25" s="247"/>
      <c r="GQ25" s="247"/>
      <c r="GR25" s="247"/>
      <c r="GS25" s="247"/>
      <c r="GT25" s="247"/>
      <c r="GU25" s="247"/>
      <c r="GV25" s="247"/>
      <c r="GW25" s="247"/>
      <c r="GX25" s="247"/>
      <c r="GY25" s="247"/>
      <c r="GZ25" s="247"/>
      <c r="HA25" s="247"/>
      <c r="HB25" s="247"/>
      <c r="HC25" s="247"/>
      <c r="HD25" s="247"/>
      <c r="HE25" s="247"/>
      <c r="HF25" s="247"/>
      <c r="HG25" s="247"/>
      <c r="HH25" s="247"/>
      <c r="HI25" s="247"/>
      <c r="HJ25" s="247"/>
      <c r="HK25" s="247"/>
      <c r="HL25" s="247"/>
      <c r="HM25" s="247"/>
      <c r="HN25" s="247"/>
      <c r="HO25" s="247"/>
      <c r="HP25" s="247"/>
      <c r="HQ25" s="247"/>
      <c r="HR25" s="247"/>
      <c r="HS25" s="247"/>
      <c r="HT25" s="247"/>
      <c r="HU25" s="247"/>
      <c r="HV25" s="247"/>
      <c r="HW25" s="247"/>
      <c r="HX25" s="247"/>
      <c r="HY25" s="247"/>
      <c r="HZ25" s="247"/>
      <c r="IA25" s="247"/>
      <c r="IB25" s="247"/>
      <c r="IC25" s="247"/>
      <c r="ID25" s="247"/>
      <c r="IE25" s="247"/>
      <c r="IF25" s="247"/>
      <c r="IG25" s="247"/>
      <c r="IH25" s="247"/>
      <c r="II25" s="247"/>
      <c r="IJ25" s="247"/>
      <c r="IK25" s="247"/>
      <c r="IL25" s="247"/>
      <c r="IM25" s="247"/>
      <c r="IN25" s="247"/>
      <c r="IO25" s="247"/>
      <c r="IP25" s="247"/>
      <c r="IQ25" s="247"/>
      <c r="IR25" s="247"/>
      <c r="IS25" s="247"/>
      <c r="IT25" s="247"/>
      <c r="IU25" s="247"/>
      <c r="IV25" s="247"/>
      <c r="IW25" s="247"/>
    </row>
    <row r="26" spans="1:257">
      <c r="A26" s="247"/>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8"/>
      <c r="AA26" s="248"/>
      <c r="AB26" s="247"/>
      <c r="AC26" s="247"/>
      <c r="AD26" s="247"/>
      <c r="AE26" s="247"/>
      <c r="AF26" s="247"/>
      <c r="AG26" s="247"/>
      <c r="AH26" s="247"/>
      <c r="AI26" s="247"/>
      <c r="AJ26" s="247"/>
      <c r="AK26" s="247"/>
      <c r="AL26" s="247"/>
      <c r="AM26" s="247"/>
      <c r="AN26" s="247"/>
      <c r="AO26" s="247"/>
      <c r="AP26" s="247"/>
      <c r="AQ26" s="247"/>
      <c r="AR26" s="247"/>
      <c r="AS26" s="247"/>
      <c r="AT26" s="247"/>
      <c r="AU26" s="247"/>
      <c r="AV26" s="247"/>
      <c r="AW26" s="247"/>
      <c r="AX26" s="247"/>
      <c r="AY26" s="247"/>
      <c r="AZ26" s="247"/>
      <c r="BA26" s="247"/>
      <c r="BB26" s="247"/>
      <c r="BC26" s="247"/>
      <c r="BD26" s="247"/>
      <c r="BE26" s="247"/>
      <c r="BF26" s="247"/>
      <c r="BG26" s="247"/>
      <c r="BH26" s="247"/>
      <c r="BI26" s="247"/>
      <c r="BJ26" s="247"/>
      <c r="BK26" s="247"/>
      <c r="BL26" s="247"/>
      <c r="BM26" s="247"/>
      <c r="BN26" s="247"/>
      <c r="BO26" s="247"/>
      <c r="BP26" s="247"/>
      <c r="BQ26" s="247"/>
      <c r="BR26" s="247"/>
      <c r="BS26" s="247"/>
      <c r="BT26" s="247"/>
      <c r="BU26" s="247"/>
      <c r="BV26" s="247"/>
      <c r="BW26" s="247"/>
      <c r="BX26" s="247"/>
      <c r="BY26" s="247"/>
      <c r="BZ26" s="247"/>
      <c r="CA26" s="247"/>
      <c r="CB26" s="247"/>
      <c r="CC26" s="247"/>
      <c r="CD26" s="247"/>
      <c r="CE26" s="247"/>
      <c r="CF26" s="247"/>
      <c r="CG26" s="247"/>
      <c r="CH26" s="247"/>
      <c r="CI26" s="247"/>
      <c r="CJ26" s="247"/>
      <c r="CK26" s="247"/>
      <c r="CL26" s="247"/>
      <c r="CM26" s="247"/>
      <c r="CN26" s="247"/>
      <c r="CO26" s="247"/>
      <c r="CP26" s="247"/>
      <c r="CQ26" s="247"/>
      <c r="CR26" s="247"/>
      <c r="CS26" s="247"/>
      <c r="CT26" s="247"/>
      <c r="CU26" s="247"/>
      <c r="CV26" s="247"/>
      <c r="CW26" s="247"/>
      <c r="CX26" s="247"/>
      <c r="CY26" s="247"/>
      <c r="CZ26" s="247"/>
      <c r="DA26" s="247"/>
      <c r="DB26" s="247"/>
      <c r="DC26" s="247"/>
      <c r="DD26" s="247"/>
      <c r="DE26" s="247"/>
      <c r="DF26" s="247"/>
      <c r="DG26" s="247"/>
      <c r="DH26" s="247"/>
      <c r="DI26" s="247"/>
      <c r="DJ26" s="247"/>
      <c r="DK26" s="247"/>
      <c r="DL26" s="247"/>
      <c r="DM26" s="247"/>
      <c r="DN26" s="247"/>
      <c r="DO26" s="247"/>
      <c r="DP26" s="247"/>
      <c r="DQ26" s="247"/>
      <c r="DR26" s="247"/>
      <c r="DS26" s="247"/>
      <c r="DT26" s="247"/>
      <c r="DU26" s="247"/>
      <c r="DV26" s="247"/>
      <c r="DW26" s="247"/>
      <c r="DX26" s="247"/>
      <c r="DY26" s="247"/>
      <c r="DZ26" s="247"/>
      <c r="EA26" s="247"/>
      <c r="EB26" s="247"/>
      <c r="EC26" s="247"/>
      <c r="ED26" s="247"/>
      <c r="EE26" s="247"/>
      <c r="EF26" s="247"/>
      <c r="EG26" s="247"/>
      <c r="EH26" s="247"/>
      <c r="EI26" s="247"/>
      <c r="EJ26" s="247"/>
      <c r="EK26" s="247"/>
      <c r="EL26" s="247"/>
      <c r="EM26" s="247"/>
      <c r="EN26" s="247"/>
      <c r="EO26" s="247"/>
      <c r="EP26" s="247"/>
      <c r="EQ26" s="247"/>
      <c r="ER26" s="247"/>
      <c r="ES26" s="247"/>
      <c r="ET26" s="247"/>
      <c r="EU26" s="247"/>
      <c r="EV26" s="247"/>
      <c r="EW26" s="247"/>
      <c r="EX26" s="247"/>
      <c r="EY26" s="247"/>
      <c r="EZ26" s="247"/>
      <c r="FA26" s="247"/>
      <c r="FB26" s="247"/>
      <c r="FC26" s="247"/>
      <c r="FD26" s="247"/>
      <c r="FE26" s="247"/>
      <c r="FF26" s="247"/>
      <c r="FG26" s="247"/>
      <c r="FH26" s="247"/>
      <c r="FI26" s="247"/>
      <c r="FJ26" s="247"/>
      <c r="FK26" s="247"/>
      <c r="FL26" s="247"/>
      <c r="FM26" s="247"/>
      <c r="FN26" s="247"/>
      <c r="FO26" s="247"/>
      <c r="FP26" s="247"/>
      <c r="FQ26" s="247"/>
      <c r="FR26" s="247"/>
      <c r="FS26" s="247"/>
      <c r="FT26" s="247"/>
      <c r="FU26" s="247"/>
      <c r="FV26" s="247"/>
      <c r="FW26" s="247"/>
      <c r="FX26" s="247"/>
      <c r="FY26" s="247"/>
      <c r="FZ26" s="247"/>
      <c r="GA26" s="247"/>
      <c r="GB26" s="247"/>
      <c r="GC26" s="247"/>
      <c r="GD26" s="247"/>
      <c r="GE26" s="247"/>
      <c r="GF26" s="247"/>
      <c r="GG26" s="247"/>
      <c r="GH26" s="247"/>
      <c r="GI26" s="247"/>
      <c r="GJ26" s="247"/>
      <c r="GK26" s="247"/>
      <c r="GL26" s="247"/>
      <c r="GM26" s="247"/>
      <c r="GN26" s="247"/>
      <c r="GO26" s="247"/>
      <c r="GP26" s="247"/>
      <c r="GQ26" s="247"/>
      <c r="GR26" s="247"/>
      <c r="GS26" s="247"/>
      <c r="GT26" s="247"/>
      <c r="GU26" s="247"/>
      <c r="GV26" s="247"/>
      <c r="GW26" s="247"/>
      <c r="GX26" s="247"/>
      <c r="GY26" s="247"/>
      <c r="GZ26" s="247"/>
      <c r="HA26" s="247"/>
      <c r="HB26" s="247"/>
      <c r="HC26" s="247"/>
      <c r="HD26" s="247"/>
      <c r="HE26" s="247"/>
      <c r="HF26" s="247"/>
      <c r="HG26" s="247"/>
      <c r="HH26" s="247"/>
      <c r="HI26" s="247"/>
      <c r="HJ26" s="247"/>
      <c r="HK26" s="247"/>
      <c r="HL26" s="247"/>
      <c r="HM26" s="247"/>
      <c r="HN26" s="247"/>
      <c r="HO26" s="247"/>
      <c r="HP26" s="247"/>
      <c r="HQ26" s="247"/>
      <c r="HR26" s="247"/>
      <c r="HS26" s="247"/>
      <c r="HT26" s="247"/>
      <c r="HU26" s="247"/>
      <c r="HV26" s="247"/>
      <c r="HW26" s="247"/>
      <c r="HX26" s="247"/>
      <c r="HY26" s="247"/>
      <c r="HZ26" s="247"/>
      <c r="IA26" s="247"/>
      <c r="IB26" s="247"/>
      <c r="IC26" s="247"/>
      <c r="ID26" s="247"/>
      <c r="IE26" s="247"/>
      <c r="IF26" s="247"/>
      <c r="IG26" s="247"/>
      <c r="IH26" s="247"/>
      <c r="II26" s="247"/>
      <c r="IJ26" s="247"/>
      <c r="IK26" s="247"/>
      <c r="IL26" s="247"/>
      <c r="IM26" s="247"/>
      <c r="IN26" s="247"/>
      <c r="IO26" s="247"/>
      <c r="IP26" s="247"/>
      <c r="IQ26" s="247"/>
      <c r="IR26" s="247"/>
      <c r="IS26" s="247"/>
      <c r="IT26" s="247"/>
      <c r="IU26" s="247"/>
      <c r="IV26" s="247"/>
      <c r="IW26" s="247"/>
    </row>
    <row r="27" spans="1:257">
      <c r="A27" s="247"/>
      <c r="B27" s="247"/>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8"/>
      <c r="AA27" s="248"/>
      <c r="AB27" s="247"/>
      <c r="AC27" s="247"/>
      <c r="AD27" s="247"/>
      <c r="AE27" s="247"/>
      <c r="AF27" s="247"/>
      <c r="AG27" s="247"/>
      <c r="AH27" s="247"/>
      <c r="AI27" s="247"/>
      <c r="AJ27" s="247"/>
      <c r="AK27" s="247"/>
      <c r="AL27" s="247"/>
      <c r="AM27" s="247"/>
      <c r="AN27" s="247"/>
      <c r="AO27" s="247"/>
      <c r="AP27" s="247"/>
      <c r="AQ27" s="247"/>
      <c r="AR27" s="247"/>
      <c r="AS27" s="247"/>
      <c r="AT27" s="247"/>
      <c r="AU27" s="247"/>
      <c r="AV27" s="247"/>
      <c r="AW27" s="247"/>
      <c r="AX27" s="247"/>
      <c r="AY27" s="247"/>
      <c r="AZ27" s="247"/>
      <c r="BA27" s="247"/>
      <c r="BB27" s="247"/>
      <c r="BC27" s="247"/>
      <c r="BD27" s="247"/>
      <c r="BE27" s="247"/>
      <c r="BF27" s="247"/>
      <c r="BG27" s="247"/>
      <c r="BH27" s="247"/>
      <c r="BI27" s="247"/>
      <c r="BJ27" s="247"/>
      <c r="BK27" s="247"/>
      <c r="BL27" s="247"/>
      <c r="BM27" s="247"/>
      <c r="BN27" s="247"/>
      <c r="BO27" s="247"/>
      <c r="BP27" s="247"/>
      <c r="BQ27" s="247"/>
      <c r="BR27" s="247"/>
      <c r="BS27" s="247"/>
      <c r="BT27" s="247"/>
      <c r="BU27" s="247"/>
      <c r="BV27" s="247"/>
      <c r="BW27" s="247"/>
      <c r="BX27" s="247"/>
      <c r="BY27" s="247"/>
      <c r="BZ27" s="247"/>
      <c r="CA27" s="247"/>
      <c r="CB27" s="247"/>
      <c r="CC27" s="247"/>
      <c r="CD27" s="247"/>
      <c r="CE27" s="247"/>
      <c r="CF27" s="247"/>
      <c r="CG27" s="247"/>
      <c r="CH27" s="247"/>
      <c r="CI27" s="247"/>
      <c r="CJ27" s="247"/>
      <c r="CK27" s="247"/>
      <c r="CL27" s="247"/>
      <c r="CM27" s="247"/>
      <c r="CN27" s="247"/>
      <c r="CO27" s="247"/>
      <c r="CP27" s="247"/>
      <c r="CQ27" s="247"/>
      <c r="CR27" s="247"/>
      <c r="CS27" s="247"/>
      <c r="CT27" s="247"/>
      <c r="CU27" s="247"/>
      <c r="CV27" s="247"/>
      <c r="CW27" s="247"/>
      <c r="CX27" s="247"/>
      <c r="CY27" s="247"/>
      <c r="CZ27" s="247"/>
      <c r="DA27" s="247"/>
      <c r="DB27" s="247"/>
      <c r="DC27" s="247"/>
      <c r="DD27" s="247"/>
      <c r="DE27" s="247"/>
      <c r="DF27" s="247"/>
      <c r="DG27" s="247"/>
      <c r="DH27" s="247"/>
      <c r="DI27" s="247"/>
      <c r="DJ27" s="247"/>
      <c r="DK27" s="247"/>
      <c r="DL27" s="247"/>
      <c r="DM27" s="247"/>
      <c r="DN27" s="247"/>
      <c r="DO27" s="247"/>
      <c r="DP27" s="247"/>
      <c r="DQ27" s="247"/>
      <c r="DR27" s="247"/>
      <c r="DS27" s="247"/>
      <c r="DT27" s="247"/>
      <c r="DU27" s="247"/>
      <c r="DV27" s="247"/>
      <c r="DW27" s="247"/>
      <c r="DX27" s="247"/>
      <c r="DY27" s="247"/>
      <c r="DZ27" s="247"/>
      <c r="EA27" s="247"/>
      <c r="EB27" s="247"/>
      <c r="EC27" s="247"/>
      <c r="ED27" s="247"/>
      <c r="EE27" s="247"/>
      <c r="EF27" s="247"/>
      <c r="EG27" s="247"/>
      <c r="EH27" s="247"/>
      <c r="EI27" s="247"/>
      <c r="EJ27" s="247"/>
      <c r="EK27" s="247"/>
      <c r="EL27" s="247"/>
      <c r="EM27" s="247"/>
      <c r="EN27" s="247"/>
      <c r="EO27" s="247"/>
      <c r="EP27" s="247"/>
      <c r="EQ27" s="247"/>
      <c r="ER27" s="247"/>
      <c r="ES27" s="247"/>
      <c r="ET27" s="247"/>
      <c r="EU27" s="247"/>
      <c r="EV27" s="247"/>
      <c r="EW27" s="247"/>
      <c r="EX27" s="247"/>
      <c r="EY27" s="247"/>
      <c r="EZ27" s="247"/>
      <c r="FA27" s="247"/>
      <c r="FB27" s="247"/>
      <c r="FC27" s="247"/>
      <c r="FD27" s="247"/>
      <c r="FE27" s="247"/>
      <c r="FF27" s="247"/>
      <c r="FG27" s="247"/>
      <c r="FH27" s="247"/>
      <c r="FI27" s="247"/>
      <c r="FJ27" s="247"/>
      <c r="FK27" s="247"/>
      <c r="FL27" s="247"/>
      <c r="FM27" s="247"/>
      <c r="FN27" s="247"/>
      <c r="FO27" s="247"/>
      <c r="FP27" s="247"/>
      <c r="FQ27" s="247"/>
      <c r="FR27" s="247"/>
      <c r="FS27" s="247"/>
      <c r="FT27" s="247"/>
      <c r="FU27" s="247"/>
      <c r="FV27" s="247"/>
      <c r="FW27" s="247"/>
      <c r="FX27" s="247"/>
      <c r="FY27" s="247"/>
      <c r="FZ27" s="247"/>
      <c r="GA27" s="247"/>
      <c r="GB27" s="247"/>
      <c r="GC27" s="247"/>
      <c r="GD27" s="247"/>
      <c r="GE27" s="247"/>
      <c r="GF27" s="247"/>
      <c r="GG27" s="247"/>
      <c r="GH27" s="247"/>
      <c r="GI27" s="247"/>
      <c r="GJ27" s="247"/>
      <c r="GK27" s="247"/>
      <c r="GL27" s="247"/>
      <c r="GM27" s="247"/>
      <c r="GN27" s="247"/>
      <c r="GO27" s="247"/>
      <c r="GP27" s="247"/>
      <c r="GQ27" s="247"/>
      <c r="GR27" s="247"/>
      <c r="GS27" s="247"/>
      <c r="GT27" s="247"/>
      <c r="GU27" s="247"/>
      <c r="GV27" s="247"/>
      <c r="GW27" s="247"/>
      <c r="GX27" s="247"/>
      <c r="GY27" s="247"/>
      <c r="GZ27" s="247"/>
      <c r="HA27" s="247"/>
      <c r="HB27" s="247"/>
      <c r="HC27" s="247"/>
      <c r="HD27" s="247"/>
      <c r="HE27" s="247"/>
      <c r="HF27" s="247"/>
      <c r="HG27" s="247"/>
      <c r="HH27" s="247"/>
      <c r="HI27" s="247"/>
      <c r="HJ27" s="247"/>
      <c r="HK27" s="247"/>
      <c r="HL27" s="247"/>
      <c r="HM27" s="247"/>
      <c r="HN27" s="247"/>
      <c r="HO27" s="247"/>
      <c r="HP27" s="247"/>
      <c r="HQ27" s="247"/>
      <c r="HR27" s="247"/>
      <c r="HS27" s="247"/>
      <c r="HT27" s="247"/>
      <c r="HU27" s="247"/>
      <c r="HV27" s="247"/>
      <c r="HW27" s="247"/>
      <c r="HX27" s="247"/>
      <c r="HY27" s="247"/>
      <c r="HZ27" s="247"/>
      <c r="IA27" s="247"/>
      <c r="IB27" s="247"/>
      <c r="IC27" s="247"/>
      <c r="ID27" s="247"/>
      <c r="IE27" s="247"/>
      <c r="IF27" s="247"/>
      <c r="IG27" s="247"/>
      <c r="IH27" s="247"/>
      <c r="II27" s="247"/>
      <c r="IJ27" s="247"/>
      <c r="IK27" s="247"/>
      <c r="IL27" s="247"/>
      <c r="IM27" s="247"/>
      <c r="IN27" s="247"/>
      <c r="IO27" s="247"/>
      <c r="IP27" s="247"/>
      <c r="IQ27" s="247"/>
      <c r="IR27" s="247"/>
      <c r="IS27" s="247"/>
      <c r="IT27" s="247"/>
      <c r="IU27" s="247"/>
      <c r="IV27" s="247"/>
      <c r="IW27" s="247"/>
    </row>
    <row r="28" spans="1:257">
      <c r="A28" s="247"/>
      <c r="B28" s="247"/>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8"/>
      <c r="AA28" s="248"/>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7"/>
      <c r="BH28" s="247"/>
      <c r="BI28" s="247"/>
      <c r="BJ28" s="247"/>
      <c r="BK28" s="247"/>
      <c r="BL28" s="247"/>
      <c r="BM28" s="247"/>
      <c r="BN28" s="247"/>
      <c r="BO28" s="247"/>
      <c r="BP28" s="247"/>
      <c r="BQ28" s="247"/>
      <c r="BR28" s="247"/>
      <c r="BS28" s="247"/>
      <c r="BT28" s="247"/>
      <c r="BU28" s="247"/>
      <c r="BV28" s="247"/>
      <c r="BW28" s="247"/>
      <c r="BX28" s="247"/>
      <c r="BY28" s="247"/>
      <c r="BZ28" s="247"/>
      <c r="CA28" s="247"/>
      <c r="CB28" s="247"/>
      <c r="CC28" s="247"/>
      <c r="CD28" s="247"/>
      <c r="CE28" s="247"/>
      <c r="CF28" s="247"/>
      <c r="CG28" s="247"/>
      <c r="CH28" s="247"/>
      <c r="CI28" s="247"/>
      <c r="CJ28" s="247"/>
      <c r="CK28" s="247"/>
      <c r="CL28" s="247"/>
      <c r="CM28" s="247"/>
      <c r="CN28" s="247"/>
      <c r="CO28" s="247"/>
      <c r="CP28" s="247"/>
      <c r="CQ28" s="247"/>
      <c r="CR28" s="247"/>
      <c r="CS28" s="247"/>
      <c r="CT28" s="247"/>
      <c r="CU28" s="247"/>
      <c r="CV28" s="247"/>
      <c r="CW28" s="247"/>
      <c r="CX28" s="247"/>
      <c r="CY28" s="247"/>
      <c r="CZ28" s="247"/>
      <c r="DA28" s="247"/>
      <c r="DB28" s="247"/>
      <c r="DC28" s="247"/>
      <c r="DD28" s="247"/>
      <c r="DE28" s="247"/>
      <c r="DF28" s="247"/>
      <c r="DG28" s="247"/>
      <c r="DH28" s="247"/>
      <c r="DI28" s="247"/>
      <c r="DJ28" s="247"/>
      <c r="DK28" s="247"/>
      <c r="DL28" s="247"/>
      <c r="DM28" s="247"/>
      <c r="DN28" s="247"/>
      <c r="DO28" s="247"/>
      <c r="DP28" s="247"/>
      <c r="DQ28" s="247"/>
      <c r="DR28" s="247"/>
      <c r="DS28" s="247"/>
      <c r="DT28" s="247"/>
      <c r="DU28" s="247"/>
      <c r="DV28" s="247"/>
      <c r="DW28" s="247"/>
      <c r="DX28" s="247"/>
      <c r="DY28" s="247"/>
      <c r="DZ28" s="247"/>
      <c r="EA28" s="247"/>
      <c r="EB28" s="247"/>
      <c r="EC28" s="247"/>
      <c r="ED28" s="247"/>
      <c r="EE28" s="247"/>
      <c r="EF28" s="247"/>
      <c r="EG28" s="247"/>
      <c r="EH28" s="247"/>
      <c r="EI28" s="247"/>
      <c r="EJ28" s="247"/>
      <c r="EK28" s="247"/>
      <c r="EL28" s="247"/>
      <c r="EM28" s="247"/>
      <c r="EN28" s="247"/>
      <c r="EO28" s="247"/>
      <c r="EP28" s="247"/>
      <c r="EQ28" s="247"/>
      <c r="ER28" s="247"/>
      <c r="ES28" s="247"/>
      <c r="ET28" s="247"/>
      <c r="EU28" s="247"/>
      <c r="EV28" s="247"/>
      <c r="EW28" s="247"/>
      <c r="EX28" s="247"/>
      <c r="EY28" s="247"/>
      <c r="EZ28" s="247"/>
      <c r="FA28" s="247"/>
      <c r="FB28" s="247"/>
      <c r="FC28" s="247"/>
      <c r="FD28" s="247"/>
      <c r="FE28" s="247"/>
      <c r="FF28" s="247"/>
      <c r="FG28" s="247"/>
      <c r="FH28" s="247"/>
      <c r="FI28" s="247"/>
      <c r="FJ28" s="247"/>
      <c r="FK28" s="247"/>
      <c r="FL28" s="247"/>
      <c r="FM28" s="247"/>
      <c r="FN28" s="247"/>
      <c r="FO28" s="247"/>
      <c r="FP28" s="247"/>
      <c r="FQ28" s="247"/>
      <c r="FR28" s="247"/>
      <c r="FS28" s="247"/>
      <c r="FT28" s="247"/>
      <c r="FU28" s="247"/>
      <c r="FV28" s="247"/>
      <c r="FW28" s="247"/>
      <c r="FX28" s="247"/>
      <c r="FY28" s="247"/>
      <c r="FZ28" s="247"/>
      <c r="GA28" s="247"/>
      <c r="GB28" s="247"/>
      <c r="GC28" s="247"/>
      <c r="GD28" s="247"/>
      <c r="GE28" s="247"/>
      <c r="GF28" s="247"/>
      <c r="GG28" s="247"/>
      <c r="GH28" s="247"/>
      <c r="GI28" s="247"/>
      <c r="GJ28" s="247"/>
      <c r="GK28" s="247"/>
      <c r="GL28" s="247"/>
      <c r="GM28" s="247"/>
      <c r="GN28" s="247"/>
      <c r="GO28" s="247"/>
      <c r="GP28" s="247"/>
      <c r="GQ28" s="247"/>
      <c r="GR28" s="247"/>
      <c r="GS28" s="247"/>
      <c r="GT28" s="247"/>
      <c r="GU28" s="247"/>
      <c r="GV28" s="247"/>
      <c r="GW28" s="247"/>
      <c r="GX28" s="247"/>
      <c r="GY28" s="247"/>
      <c r="GZ28" s="247"/>
      <c r="HA28" s="247"/>
      <c r="HB28" s="247"/>
      <c r="HC28" s="247"/>
      <c r="HD28" s="247"/>
      <c r="HE28" s="247"/>
      <c r="HF28" s="247"/>
      <c r="HG28" s="247"/>
      <c r="HH28" s="247"/>
      <c r="HI28" s="247"/>
      <c r="HJ28" s="247"/>
      <c r="HK28" s="247"/>
      <c r="HL28" s="247"/>
      <c r="HM28" s="247"/>
      <c r="HN28" s="247"/>
      <c r="HO28" s="247"/>
      <c r="HP28" s="247"/>
      <c r="HQ28" s="247"/>
      <c r="HR28" s="247"/>
      <c r="HS28" s="247"/>
      <c r="HT28" s="247"/>
      <c r="HU28" s="247"/>
      <c r="HV28" s="247"/>
      <c r="HW28" s="247"/>
      <c r="HX28" s="247"/>
      <c r="HY28" s="247"/>
      <c r="HZ28" s="247"/>
      <c r="IA28" s="247"/>
      <c r="IB28" s="247"/>
      <c r="IC28" s="247"/>
      <c r="ID28" s="247"/>
      <c r="IE28" s="247"/>
      <c r="IF28" s="247"/>
      <c r="IG28" s="247"/>
      <c r="IH28" s="247"/>
      <c r="II28" s="247"/>
      <c r="IJ28" s="247"/>
      <c r="IK28" s="247"/>
      <c r="IL28" s="247"/>
      <c r="IM28" s="247"/>
      <c r="IN28" s="247"/>
      <c r="IO28" s="247"/>
      <c r="IP28" s="247"/>
      <c r="IQ28" s="247"/>
      <c r="IR28" s="247"/>
      <c r="IS28" s="247"/>
      <c r="IT28" s="247"/>
      <c r="IU28" s="247"/>
      <c r="IV28" s="247"/>
      <c r="IW28" s="247"/>
    </row>
    <row r="29" spans="1:257">
      <c r="A29" s="249" t="s">
        <v>252</v>
      </c>
      <c r="B29" s="249">
        <v>5</v>
      </c>
      <c r="C29" s="249">
        <v>6</v>
      </c>
      <c r="D29" s="249">
        <v>7</v>
      </c>
      <c r="E29" s="249">
        <v>8</v>
      </c>
      <c r="F29" s="249">
        <v>9</v>
      </c>
      <c r="G29" s="249">
        <v>10</v>
      </c>
      <c r="H29" s="249">
        <v>11</v>
      </c>
      <c r="I29" s="249">
        <v>12</v>
      </c>
      <c r="J29" s="249">
        <v>13</v>
      </c>
      <c r="K29" s="249">
        <v>14</v>
      </c>
      <c r="L29" s="249">
        <v>15</v>
      </c>
      <c r="M29" s="249">
        <v>16</v>
      </c>
      <c r="N29" s="249">
        <v>17</v>
      </c>
      <c r="O29" s="249">
        <v>18</v>
      </c>
      <c r="P29" s="249">
        <v>19</v>
      </c>
      <c r="Q29" s="249">
        <v>20</v>
      </c>
      <c r="R29" s="249">
        <v>21</v>
      </c>
      <c r="S29" s="249">
        <v>22</v>
      </c>
      <c r="T29" s="249">
        <v>23</v>
      </c>
      <c r="U29" s="249">
        <v>24</v>
      </c>
      <c r="V29" s="249">
        <v>25</v>
      </c>
      <c r="W29" s="249">
        <v>26</v>
      </c>
      <c r="X29" s="249">
        <v>27</v>
      </c>
      <c r="Y29" s="249">
        <v>28</v>
      </c>
      <c r="Z29" s="250">
        <v>29</v>
      </c>
      <c r="AA29" s="249">
        <v>30</v>
      </c>
      <c r="AB29" s="251" t="s">
        <v>253</v>
      </c>
      <c r="AC29" s="252"/>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245"/>
      <c r="BS29" s="245"/>
      <c r="BT29" s="245"/>
      <c r="BU29" s="245"/>
      <c r="BV29" s="245"/>
      <c r="BW29" s="245"/>
      <c r="BX29" s="245"/>
      <c r="BY29" s="245"/>
      <c r="BZ29" s="245"/>
      <c r="CA29" s="245"/>
      <c r="CB29" s="245"/>
      <c r="CC29" s="245"/>
      <c r="CD29" s="245"/>
      <c r="CE29" s="245"/>
      <c r="CF29" s="245"/>
      <c r="CG29" s="245"/>
      <c r="CH29" s="245"/>
      <c r="CI29" s="245"/>
      <c r="CJ29" s="245"/>
      <c r="CK29" s="245"/>
      <c r="CL29" s="245"/>
      <c r="CM29" s="245"/>
      <c r="CN29" s="245"/>
      <c r="CO29" s="245"/>
      <c r="CP29" s="245"/>
      <c r="CQ29" s="245"/>
      <c r="CR29" s="245"/>
      <c r="CS29" s="245"/>
      <c r="CT29" s="245"/>
      <c r="CU29" s="245"/>
      <c r="CV29" s="245"/>
      <c r="CW29" s="245"/>
      <c r="CX29" s="245"/>
      <c r="CY29" s="245"/>
      <c r="CZ29" s="245"/>
      <c r="DA29" s="245"/>
      <c r="DB29" s="245"/>
      <c r="DC29" s="245"/>
      <c r="DD29" s="245"/>
      <c r="DE29" s="245"/>
      <c r="DF29" s="245"/>
      <c r="DG29" s="245"/>
      <c r="DH29" s="245"/>
      <c r="DI29" s="245"/>
      <c r="DJ29" s="245"/>
      <c r="DK29" s="245"/>
      <c r="DL29" s="245"/>
      <c r="DM29" s="245"/>
      <c r="DN29" s="245"/>
      <c r="DO29" s="245"/>
      <c r="DP29" s="245"/>
      <c r="DQ29" s="245"/>
      <c r="DR29" s="245"/>
      <c r="DS29" s="245"/>
      <c r="DT29" s="245"/>
      <c r="DU29" s="245"/>
      <c r="DV29" s="245"/>
      <c r="DW29" s="245"/>
      <c r="DX29" s="245"/>
      <c r="DY29" s="245"/>
      <c r="DZ29" s="245"/>
      <c r="EA29" s="245"/>
      <c r="EB29" s="245"/>
      <c r="EC29" s="245"/>
      <c r="ED29" s="245"/>
      <c r="EE29" s="245"/>
      <c r="EF29" s="245"/>
      <c r="EG29" s="245"/>
      <c r="EH29" s="245"/>
      <c r="EI29" s="245"/>
      <c r="EJ29" s="245"/>
      <c r="EK29" s="245"/>
      <c r="EL29" s="245"/>
      <c r="EM29" s="245"/>
      <c r="EN29" s="245"/>
      <c r="EO29" s="245"/>
      <c r="EP29" s="245"/>
      <c r="EQ29" s="245"/>
      <c r="ER29" s="245"/>
      <c r="ES29" s="245"/>
      <c r="ET29" s="245"/>
      <c r="EU29" s="245"/>
      <c r="EV29" s="245"/>
      <c r="EW29" s="245"/>
      <c r="EX29" s="245"/>
      <c r="EY29" s="245"/>
      <c r="EZ29" s="245"/>
      <c r="FA29" s="245"/>
      <c r="FB29" s="245"/>
      <c r="FC29" s="245"/>
      <c r="FD29" s="245"/>
      <c r="FE29" s="245"/>
      <c r="FF29" s="245"/>
      <c r="FG29" s="245"/>
      <c r="FH29" s="245"/>
      <c r="FI29" s="245"/>
      <c r="FJ29" s="245"/>
      <c r="FK29" s="245"/>
      <c r="FL29" s="245"/>
      <c r="FM29" s="245"/>
      <c r="FN29" s="245"/>
      <c r="FO29" s="245"/>
      <c r="FP29" s="245"/>
      <c r="FQ29" s="245"/>
      <c r="FR29" s="245"/>
      <c r="FS29" s="245"/>
      <c r="FT29" s="245"/>
      <c r="FU29" s="245"/>
      <c r="FV29" s="245"/>
      <c r="FW29" s="245"/>
      <c r="FX29" s="245"/>
      <c r="FY29" s="245"/>
      <c r="FZ29" s="245"/>
      <c r="GA29" s="245"/>
      <c r="GB29" s="245"/>
      <c r="GC29" s="245"/>
      <c r="GD29" s="245"/>
      <c r="GE29" s="245"/>
      <c r="GF29" s="245"/>
      <c r="GG29" s="245"/>
      <c r="GH29" s="245"/>
      <c r="GI29" s="245"/>
      <c r="GJ29" s="245"/>
      <c r="GK29" s="245"/>
      <c r="GL29" s="245"/>
      <c r="GM29" s="245"/>
      <c r="GN29" s="245"/>
      <c r="GO29" s="245"/>
      <c r="GP29" s="245"/>
      <c r="GQ29" s="245"/>
      <c r="GR29" s="245"/>
      <c r="GS29" s="245"/>
      <c r="GT29" s="245"/>
      <c r="GU29" s="245"/>
      <c r="GV29" s="245"/>
      <c r="GW29" s="245"/>
      <c r="GX29" s="245"/>
      <c r="GY29" s="245"/>
      <c r="GZ29" s="245"/>
      <c r="HA29" s="245"/>
      <c r="HB29" s="245"/>
      <c r="HC29" s="245"/>
      <c r="HD29" s="245"/>
      <c r="HE29" s="245"/>
      <c r="HF29" s="245"/>
      <c r="HG29" s="245"/>
      <c r="HH29" s="245"/>
      <c r="HI29" s="245"/>
      <c r="HJ29" s="245"/>
      <c r="HK29" s="245"/>
      <c r="HL29" s="245"/>
      <c r="HM29" s="245"/>
      <c r="HN29" s="245"/>
      <c r="HO29" s="245"/>
      <c r="HP29" s="245"/>
      <c r="HQ29" s="245"/>
      <c r="HR29" s="245"/>
      <c r="HS29" s="245"/>
      <c r="HT29" s="245"/>
      <c r="HU29" s="245"/>
      <c r="HV29" s="245"/>
      <c r="HW29" s="245"/>
      <c r="HX29" s="245"/>
      <c r="HY29" s="245"/>
      <c r="HZ29" s="245"/>
      <c r="IA29" s="245"/>
      <c r="IB29" s="245"/>
      <c r="IC29" s="245"/>
      <c r="ID29" s="245"/>
      <c r="IE29" s="245"/>
      <c r="IF29" s="245"/>
      <c r="IG29" s="245"/>
      <c r="IH29" s="245"/>
      <c r="II29" s="245"/>
      <c r="IJ29" s="245"/>
      <c r="IK29" s="245"/>
      <c r="IL29" s="245"/>
      <c r="IM29" s="245"/>
      <c r="IN29" s="245"/>
      <c r="IO29" s="245"/>
      <c r="IP29" s="245"/>
      <c r="IQ29" s="245"/>
      <c r="IR29" s="245"/>
      <c r="IS29" s="245"/>
      <c r="IT29" s="245"/>
      <c r="IU29" s="245"/>
    </row>
    <row r="30" spans="1:257">
      <c r="A30" s="253" t="s">
        <v>254</v>
      </c>
      <c r="B30" s="254">
        <v>1672</v>
      </c>
      <c r="C30" s="254">
        <v>1756</v>
      </c>
      <c r="D30" s="254">
        <v>1780</v>
      </c>
      <c r="E30" s="254">
        <v>1877</v>
      </c>
      <c r="F30" s="254">
        <v>1830</v>
      </c>
      <c r="G30" s="254">
        <v>1823</v>
      </c>
      <c r="H30" s="254">
        <v>1924</v>
      </c>
      <c r="I30" s="255">
        <v>1996</v>
      </c>
      <c r="J30" s="255">
        <v>2037</v>
      </c>
      <c r="K30" s="255">
        <v>2050</v>
      </c>
      <c r="L30" s="255">
        <v>2114</v>
      </c>
      <c r="M30" s="255">
        <v>2103</v>
      </c>
      <c r="N30" s="255">
        <v>2170</v>
      </c>
      <c r="O30" s="255">
        <v>2269</v>
      </c>
      <c r="P30" s="255">
        <v>2372</v>
      </c>
      <c r="Q30" s="255">
        <v>2444</v>
      </c>
      <c r="R30" s="255">
        <v>2555</v>
      </c>
      <c r="S30" s="255">
        <v>2872</v>
      </c>
      <c r="T30" s="255">
        <v>2966</v>
      </c>
      <c r="U30" s="255">
        <v>2936</v>
      </c>
      <c r="V30" s="255">
        <v>2912</v>
      </c>
      <c r="W30" s="255">
        <v>2873</v>
      </c>
      <c r="X30" s="255">
        <v>3062</v>
      </c>
      <c r="Y30" s="255">
        <v>3328</v>
      </c>
      <c r="Z30" s="256">
        <v>3696</v>
      </c>
      <c r="AA30" s="256">
        <f>'2.国籍別・地域別・男女別'!R6</f>
        <v>3938</v>
      </c>
      <c r="AB30" s="260">
        <f>AA30/Z30</f>
        <v>1.0654761904761905</v>
      </c>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257"/>
      <c r="AZ30" s="257"/>
      <c r="BA30" s="257"/>
      <c r="BB30" s="257"/>
      <c r="BC30" s="257"/>
      <c r="BD30" s="257"/>
      <c r="BE30" s="257"/>
      <c r="BF30" s="257"/>
      <c r="BG30" s="257"/>
      <c r="BH30" s="257"/>
      <c r="BI30" s="257"/>
      <c r="BJ30" s="257"/>
      <c r="BK30" s="257"/>
      <c r="BL30" s="257"/>
      <c r="BM30" s="257"/>
      <c r="BN30" s="257"/>
      <c r="BO30" s="257"/>
      <c r="BP30" s="257"/>
      <c r="BQ30" s="257"/>
      <c r="BR30" s="257"/>
      <c r="BS30" s="257"/>
      <c r="BT30" s="257"/>
      <c r="BU30" s="257"/>
      <c r="BV30" s="257"/>
      <c r="BW30" s="257"/>
      <c r="BX30" s="257"/>
      <c r="BY30" s="257"/>
      <c r="BZ30" s="257"/>
      <c r="CA30" s="257"/>
      <c r="CB30" s="257"/>
      <c r="CC30" s="257"/>
      <c r="CD30" s="257"/>
      <c r="CE30" s="257"/>
      <c r="CF30" s="257"/>
      <c r="CG30" s="257"/>
      <c r="CH30" s="257"/>
      <c r="CI30" s="257"/>
      <c r="CJ30" s="257"/>
      <c r="CK30" s="257"/>
      <c r="CL30" s="257"/>
      <c r="CM30" s="257"/>
      <c r="CN30" s="257"/>
      <c r="CO30" s="257"/>
      <c r="CP30" s="257"/>
      <c r="CQ30" s="257"/>
      <c r="CR30" s="257"/>
      <c r="CS30" s="257"/>
      <c r="CT30" s="257"/>
      <c r="CU30" s="257"/>
      <c r="CV30" s="257"/>
      <c r="CW30" s="257"/>
      <c r="CX30" s="257"/>
      <c r="CY30" s="257"/>
      <c r="CZ30" s="257"/>
      <c r="DA30" s="257"/>
      <c r="DB30" s="257"/>
      <c r="DC30" s="257"/>
      <c r="DD30" s="257"/>
      <c r="DE30" s="257"/>
      <c r="DF30" s="257"/>
      <c r="DG30" s="257"/>
      <c r="DH30" s="257"/>
      <c r="DI30" s="257"/>
      <c r="DJ30" s="257"/>
      <c r="DK30" s="257"/>
      <c r="DL30" s="257"/>
      <c r="DM30" s="257"/>
      <c r="DN30" s="257"/>
      <c r="DO30" s="257"/>
      <c r="DP30" s="257"/>
      <c r="DQ30" s="257"/>
      <c r="DR30" s="257"/>
      <c r="DS30" s="257"/>
      <c r="DT30" s="257"/>
      <c r="DU30" s="257"/>
      <c r="DV30" s="257"/>
      <c r="DW30" s="257"/>
      <c r="DX30" s="257"/>
      <c r="DY30" s="257"/>
      <c r="DZ30" s="257"/>
      <c r="EA30" s="257"/>
      <c r="EB30" s="257"/>
      <c r="EC30" s="257"/>
      <c r="ED30" s="257"/>
      <c r="EE30" s="257"/>
      <c r="EF30" s="257"/>
      <c r="EG30" s="257"/>
      <c r="EH30" s="257"/>
      <c r="EI30" s="257"/>
      <c r="EJ30" s="257"/>
      <c r="EK30" s="257"/>
      <c r="EL30" s="257"/>
      <c r="EM30" s="257"/>
      <c r="EN30" s="257"/>
      <c r="EO30" s="257"/>
      <c r="EP30" s="257"/>
      <c r="EQ30" s="257"/>
      <c r="ER30" s="257"/>
      <c r="ES30" s="257"/>
      <c r="ET30" s="257"/>
      <c r="EU30" s="257"/>
      <c r="EV30" s="257"/>
      <c r="EW30" s="257"/>
      <c r="EX30" s="257"/>
      <c r="EY30" s="257"/>
      <c r="EZ30" s="257"/>
      <c r="FA30" s="257"/>
      <c r="FB30" s="257"/>
      <c r="FC30" s="257"/>
      <c r="FD30" s="257"/>
      <c r="FE30" s="257"/>
      <c r="FF30" s="257"/>
      <c r="FG30" s="257"/>
      <c r="FH30" s="257"/>
      <c r="FI30" s="257"/>
      <c r="FJ30" s="257"/>
      <c r="FK30" s="257"/>
      <c r="FL30" s="257"/>
      <c r="FM30" s="257"/>
      <c r="FN30" s="257"/>
      <c r="FO30" s="257"/>
      <c r="FP30" s="257"/>
      <c r="FQ30" s="257"/>
      <c r="FR30" s="257"/>
      <c r="FS30" s="257"/>
      <c r="FT30" s="257"/>
      <c r="FU30" s="257"/>
      <c r="FV30" s="257"/>
      <c r="FW30" s="257"/>
      <c r="FX30" s="257"/>
      <c r="FY30" s="257"/>
      <c r="FZ30" s="257"/>
      <c r="GA30" s="257"/>
      <c r="GB30" s="257"/>
      <c r="GC30" s="257"/>
      <c r="GD30" s="257"/>
      <c r="GE30" s="257"/>
      <c r="GF30" s="257"/>
      <c r="GG30" s="257"/>
      <c r="GH30" s="257"/>
      <c r="GI30" s="257"/>
      <c r="GJ30" s="257"/>
      <c r="GK30" s="257"/>
      <c r="GL30" s="257"/>
      <c r="GM30" s="257"/>
      <c r="GN30" s="257"/>
      <c r="GO30" s="257"/>
      <c r="GP30" s="257"/>
      <c r="GQ30" s="257"/>
      <c r="GR30" s="257"/>
      <c r="GS30" s="257"/>
      <c r="GT30" s="257"/>
      <c r="GU30" s="257"/>
      <c r="GV30" s="257"/>
      <c r="GW30" s="257"/>
      <c r="GX30" s="257"/>
      <c r="GY30" s="257"/>
      <c r="GZ30" s="257"/>
      <c r="HA30" s="257"/>
      <c r="HB30" s="257"/>
      <c r="HC30" s="257"/>
      <c r="HD30" s="257"/>
      <c r="HE30" s="257"/>
      <c r="HF30" s="257"/>
      <c r="HG30" s="257"/>
      <c r="HH30" s="257"/>
      <c r="HI30" s="257"/>
      <c r="HJ30" s="257"/>
      <c r="HK30" s="257"/>
      <c r="HL30" s="257"/>
      <c r="HM30" s="257"/>
      <c r="HN30" s="257"/>
      <c r="HO30" s="257"/>
      <c r="HP30" s="257"/>
      <c r="HQ30" s="257"/>
      <c r="HR30" s="257"/>
      <c r="HS30" s="257"/>
      <c r="HT30" s="257"/>
      <c r="HU30" s="257"/>
      <c r="HV30" s="257"/>
      <c r="HW30" s="257"/>
      <c r="HX30" s="257"/>
      <c r="HY30" s="257"/>
      <c r="HZ30" s="257"/>
      <c r="IA30" s="257"/>
      <c r="IB30" s="257"/>
      <c r="IC30" s="257"/>
      <c r="ID30" s="257"/>
      <c r="IE30" s="257"/>
      <c r="IF30" s="257"/>
      <c r="IG30" s="257"/>
      <c r="IH30" s="257"/>
      <c r="II30" s="257"/>
      <c r="IJ30" s="257"/>
      <c r="IK30" s="257"/>
      <c r="IL30" s="257"/>
      <c r="IM30" s="257"/>
      <c r="IN30" s="257"/>
      <c r="IO30" s="257"/>
      <c r="IP30" s="257"/>
      <c r="IQ30" s="257"/>
      <c r="IR30" s="257"/>
      <c r="IS30" s="257"/>
      <c r="IT30" s="257"/>
      <c r="IU30" s="258"/>
      <c r="IV30" s="258"/>
    </row>
    <row r="31" spans="1:257">
      <c r="A31" s="253" t="s">
        <v>255</v>
      </c>
      <c r="B31" s="254">
        <v>1142</v>
      </c>
      <c r="C31" s="254">
        <v>1211</v>
      </c>
      <c r="D31" s="254">
        <v>1215</v>
      </c>
      <c r="E31" s="254">
        <v>1245</v>
      </c>
      <c r="F31" s="254">
        <v>1186</v>
      </c>
      <c r="G31" s="254">
        <v>1132</v>
      </c>
      <c r="H31" s="254">
        <v>1182</v>
      </c>
      <c r="I31" s="255">
        <v>1219</v>
      </c>
      <c r="J31" s="255">
        <v>1239</v>
      </c>
      <c r="K31" s="255">
        <v>1232</v>
      </c>
      <c r="L31" s="255">
        <v>1242</v>
      </c>
      <c r="M31" s="255">
        <v>1219</v>
      </c>
      <c r="N31" s="255">
        <v>1288</v>
      </c>
      <c r="O31" s="255">
        <v>1329</v>
      </c>
      <c r="P31" s="255">
        <v>1396</v>
      </c>
      <c r="Q31" s="255">
        <v>1456</v>
      </c>
      <c r="R31" s="255">
        <v>1529</v>
      </c>
      <c r="S31" s="255">
        <v>1758</v>
      </c>
      <c r="T31" s="255">
        <v>1878</v>
      </c>
      <c r="U31" s="255">
        <v>1945</v>
      </c>
      <c r="V31" s="255">
        <v>1969</v>
      </c>
      <c r="W31" s="255">
        <v>2042</v>
      </c>
      <c r="X31" s="255">
        <v>2228</v>
      </c>
      <c r="Y31" s="255">
        <v>2519</v>
      </c>
      <c r="Z31" s="256">
        <f>[1]外国人学生数!R16+[1]外国人学生数!R20</f>
        <v>2905</v>
      </c>
      <c r="AA31" s="256">
        <f>'2.国籍別・地域別・男女別'!R3</f>
        <v>3178</v>
      </c>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S31" s="257"/>
      <c r="BT31" s="257"/>
      <c r="BU31" s="257"/>
      <c r="BV31" s="257"/>
      <c r="BW31" s="257"/>
      <c r="BX31" s="257"/>
      <c r="BY31" s="257"/>
      <c r="BZ31" s="257"/>
      <c r="CA31" s="257"/>
      <c r="CB31" s="257"/>
      <c r="CC31" s="257"/>
      <c r="CD31" s="257"/>
      <c r="CE31" s="257"/>
      <c r="CF31" s="257"/>
      <c r="CG31" s="257"/>
      <c r="CH31" s="257"/>
      <c r="CI31" s="257"/>
      <c r="CJ31" s="257"/>
      <c r="CK31" s="257"/>
      <c r="CL31" s="257"/>
      <c r="CM31" s="257"/>
      <c r="CN31" s="257"/>
      <c r="CO31" s="257"/>
      <c r="CP31" s="257"/>
      <c r="CQ31" s="257"/>
      <c r="CR31" s="257"/>
      <c r="CS31" s="257"/>
      <c r="CT31" s="257"/>
      <c r="CU31" s="257"/>
      <c r="CV31" s="257"/>
      <c r="CW31" s="257"/>
      <c r="CX31" s="257"/>
      <c r="CY31" s="257"/>
      <c r="CZ31" s="257"/>
      <c r="DA31" s="257"/>
      <c r="DB31" s="257"/>
      <c r="DC31" s="257"/>
      <c r="DD31" s="257"/>
      <c r="DE31" s="257"/>
      <c r="DF31" s="257"/>
      <c r="DG31" s="257"/>
      <c r="DH31" s="257"/>
      <c r="DI31" s="257"/>
      <c r="DJ31" s="257"/>
      <c r="DK31" s="257"/>
      <c r="DL31" s="257"/>
      <c r="DM31" s="257"/>
      <c r="DN31" s="257"/>
      <c r="DO31" s="257"/>
      <c r="DP31" s="257"/>
      <c r="DQ31" s="257"/>
      <c r="DR31" s="257"/>
      <c r="DS31" s="257"/>
      <c r="DT31" s="257"/>
      <c r="DU31" s="257"/>
      <c r="DV31" s="257"/>
      <c r="DW31" s="257"/>
      <c r="DX31" s="257"/>
      <c r="DY31" s="257"/>
      <c r="DZ31" s="257"/>
      <c r="EA31" s="257"/>
      <c r="EB31" s="257"/>
      <c r="EC31" s="257"/>
      <c r="ED31" s="257"/>
      <c r="EE31" s="257"/>
      <c r="EF31" s="257"/>
      <c r="EG31" s="257"/>
      <c r="EH31" s="257"/>
      <c r="EI31" s="257"/>
      <c r="EJ31" s="257"/>
      <c r="EK31" s="257"/>
      <c r="EL31" s="257"/>
      <c r="EM31" s="257"/>
      <c r="EN31" s="257"/>
      <c r="EO31" s="257"/>
      <c r="EP31" s="257"/>
      <c r="EQ31" s="257"/>
      <c r="ER31" s="257"/>
      <c r="ES31" s="257"/>
      <c r="ET31" s="257"/>
      <c r="EU31" s="257"/>
      <c r="EV31" s="257"/>
      <c r="EW31" s="257"/>
      <c r="EX31" s="257"/>
      <c r="EY31" s="257"/>
      <c r="EZ31" s="257"/>
      <c r="FA31" s="257"/>
      <c r="FB31" s="257"/>
      <c r="FC31" s="257"/>
      <c r="FD31" s="257"/>
      <c r="FE31" s="257"/>
      <c r="FF31" s="257"/>
      <c r="FG31" s="257"/>
      <c r="FH31" s="257"/>
      <c r="FI31" s="257"/>
      <c r="FJ31" s="257"/>
      <c r="FK31" s="257"/>
      <c r="FL31" s="257"/>
      <c r="FM31" s="257"/>
      <c r="FN31" s="257"/>
      <c r="FO31" s="257"/>
      <c r="FP31" s="257"/>
      <c r="FQ31" s="257"/>
      <c r="FR31" s="257"/>
      <c r="FS31" s="257"/>
      <c r="FT31" s="257"/>
      <c r="FU31" s="257"/>
      <c r="FV31" s="257"/>
      <c r="FW31" s="257"/>
      <c r="FX31" s="257"/>
      <c r="FY31" s="257"/>
      <c r="FZ31" s="257"/>
      <c r="GA31" s="257"/>
      <c r="GB31" s="257"/>
      <c r="GC31" s="257"/>
      <c r="GD31" s="257"/>
      <c r="GE31" s="257"/>
      <c r="GF31" s="257"/>
      <c r="GG31" s="257"/>
      <c r="GH31" s="257"/>
      <c r="GI31" s="257"/>
      <c r="GJ31" s="257"/>
      <c r="GK31" s="257"/>
      <c r="GL31" s="257"/>
      <c r="GM31" s="257"/>
      <c r="GN31" s="257"/>
      <c r="GO31" s="257"/>
      <c r="GP31" s="257"/>
      <c r="GQ31" s="257"/>
      <c r="GR31" s="257"/>
      <c r="GS31" s="257"/>
      <c r="GT31" s="257"/>
      <c r="GU31" s="257"/>
      <c r="GV31" s="257"/>
      <c r="GW31" s="257"/>
      <c r="GX31" s="257"/>
      <c r="GY31" s="257"/>
      <c r="GZ31" s="257"/>
      <c r="HA31" s="257"/>
      <c r="HB31" s="257"/>
      <c r="HC31" s="257"/>
      <c r="HD31" s="257"/>
      <c r="HE31" s="257"/>
      <c r="HF31" s="257"/>
      <c r="HG31" s="257"/>
      <c r="HH31" s="257"/>
      <c r="HI31" s="257"/>
      <c r="HJ31" s="257"/>
      <c r="HK31" s="257"/>
      <c r="HL31" s="257"/>
      <c r="HM31" s="257"/>
      <c r="HN31" s="257"/>
      <c r="HO31" s="257"/>
      <c r="HP31" s="257"/>
      <c r="HQ31" s="257"/>
      <c r="HR31" s="257"/>
      <c r="HS31" s="257"/>
      <c r="HT31" s="257"/>
      <c r="HU31" s="257"/>
      <c r="HV31" s="257"/>
      <c r="HW31" s="257"/>
      <c r="HX31" s="257"/>
      <c r="HY31" s="257"/>
      <c r="HZ31" s="257"/>
      <c r="IA31" s="257"/>
      <c r="IB31" s="257"/>
      <c r="IC31" s="257"/>
      <c r="ID31" s="257"/>
      <c r="IE31" s="257"/>
      <c r="IF31" s="257"/>
      <c r="IG31" s="257"/>
      <c r="IH31" s="257"/>
      <c r="II31" s="257"/>
      <c r="IJ31" s="257"/>
      <c r="IK31" s="257"/>
      <c r="IL31" s="257"/>
      <c r="IM31" s="257"/>
      <c r="IN31" s="257"/>
      <c r="IO31" s="257"/>
      <c r="IP31" s="257"/>
      <c r="IQ31" s="257"/>
      <c r="IR31" s="257"/>
      <c r="IS31" s="257"/>
      <c r="IT31" s="257"/>
      <c r="IU31" s="257"/>
      <c r="IV31" s="258"/>
      <c r="IW31" s="258"/>
    </row>
    <row r="32" spans="1:257">
      <c r="A32" s="253" t="s">
        <v>256</v>
      </c>
      <c r="B32" s="254">
        <v>506</v>
      </c>
      <c r="C32" s="254">
        <v>526</v>
      </c>
      <c r="D32" s="254">
        <v>543</v>
      </c>
      <c r="E32" s="254">
        <v>605</v>
      </c>
      <c r="F32" s="254">
        <v>617</v>
      </c>
      <c r="G32" s="254">
        <v>655</v>
      </c>
      <c r="H32" s="254">
        <v>707</v>
      </c>
      <c r="I32" s="255">
        <v>751</v>
      </c>
      <c r="J32" s="255">
        <v>772</v>
      </c>
      <c r="K32" s="255">
        <v>792</v>
      </c>
      <c r="L32" s="255">
        <v>848</v>
      </c>
      <c r="M32" s="255">
        <v>860</v>
      </c>
      <c r="N32" s="255">
        <v>858</v>
      </c>
      <c r="O32" s="255">
        <v>916</v>
      </c>
      <c r="P32" s="255">
        <v>952</v>
      </c>
      <c r="Q32" s="255">
        <v>965</v>
      </c>
      <c r="R32" s="255">
        <v>1002</v>
      </c>
      <c r="S32" s="255">
        <v>1081</v>
      </c>
      <c r="T32" s="255">
        <v>1055</v>
      </c>
      <c r="U32" s="255">
        <v>958</v>
      </c>
      <c r="V32" s="255">
        <v>913</v>
      </c>
      <c r="W32" s="255">
        <v>806</v>
      </c>
      <c r="X32" s="255">
        <v>810</v>
      </c>
      <c r="Y32" s="255">
        <v>789</v>
      </c>
      <c r="Z32" s="256">
        <f>[1]外国人学生数!R8</f>
        <v>777</v>
      </c>
      <c r="AA32" s="256">
        <f>'2.国籍別・地域別・男女別'!R4</f>
        <v>745</v>
      </c>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S32" s="257"/>
      <c r="BT32" s="257"/>
      <c r="BU32" s="257"/>
      <c r="BV32" s="257"/>
      <c r="BW32" s="257"/>
      <c r="BX32" s="257"/>
      <c r="BY32" s="257"/>
      <c r="BZ32" s="257"/>
      <c r="CA32" s="257"/>
      <c r="CB32" s="257"/>
      <c r="CC32" s="257"/>
      <c r="CD32" s="257"/>
      <c r="CE32" s="257"/>
      <c r="CF32" s="257"/>
      <c r="CG32" s="257"/>
      <c r="CH32" s="257"/>
      <c r="CI32" s="257"/>
      <c r="CJ32" s="257"/>
      <c r="CK32" s="257"/>
      <c r="CL32" s="257"/>
      <c r="CM32" s="257"/>
      <c r="CN32" s="257"/>
      <c r="CO32" s="257"/>
      <c r="CP32" s="257"/>
      <c r="CQ32" s="257"/>
      <c r="CR32" s="257"/>
      <c r="CS32" s="257"/>
      <c r="CT32" s="257"/>
      <c r="CU32" s="257"/>
      <c r="CV32" s="257"/>
      <c r="CW32" s="257"/>
      <c r="CX32" s="257"/>
      <c r="CY32" s="257"/>
      <c r="CZ32" s="257"/>
      <c r="DA32" s="257"/>
      <c r="DB32" s="257"/>
      <c r="DC32" s="257"/>
      <c r="DD32" s="257"/>
      <c r="DE32" s="257"/>
      <c r="DF32" s="257"/>
      <c r="DG32" s="257"/>
      <c r="DH32" s="257"/>
      <c r="DI32" s="257"/>
      <c r="DJ32" s="257"/>
      <c r="DK32" s="257"/>
      <c r="DL32" s="257"/>
      <c r="DM32" s="257"/>
      <c r="DN32" s="257"/>
      <c r="DO32" s="257"/>
      <c r="DP32" s="257"/>
      <c r="DQ32" s="257"/>
      <c r="DR32" s="257"/>
      <c r="DS32" s="257"/>
      <c r="DT32" s="257"/>
      <c r="DU32" s="257"/>
      <c r="DV32" s="257"/>
      <c r="DW32" s="257"/>
      <c r="DX32" s="257"/>
      <c r="DY32" s="257"/>
      <c r="DZ32" s="257"/>
      <c r="EA32" s="257"/>
      <c r="EB32" s="257"/>
      <c r="EC32" s="257"/>
      <c r="ED32" s="257"/>
      <c r="EE32" s="257"/>
      <c r="EF32" s="257"/>
      <c r="EG32" s="257"/>
      <c r="EH32" s="257"/>
      <c r="EI32" s="257"/>
      <c r="EJ32" s="257"/>
      <c r="EK32" s="257"/>
      <c r="EL32" s="257"/>
      <c r="EM32" s="257"/>
      <c r="EN32" s="257"/>
      <c r="EO32" s="257"/>
      <c r="EP32" s="257"/>
      <c r="EQ32" s="257"/>
      <c r="ER32" s="257"/>
      <c r="ES32" s="257"/>
      <c r="ET32" s="257"/>
      <c r="EU32" s="257"/>
      <c r="EV32" s="257"/>
      <c r="EW32" s="257"/>
      <c r="EX32" s="257"/>
      <c r="EY32" s="257"/>
      <c r="EZ32" s="257"/>
      <c r="FA32" s="257"/>
      <c r="FB32" s="257"/>
      <c r="FC32" s="257"/>
      <c r="FD32" s="257"/>
      <c r="FE32" s="257"/>
      <c r="FF32" s="257"/>
      <c r="FG32" s="257"/>
      <c r="FH32" s="257"/>
      <c r="FI32" s="257"/>
      <c r="FJ32" s="257"/>
      <c r="FK32" s="257"/>
      <c r="FL32" s="257"/>
      <c r="FM32" s="257"/>
      <c r="FN32" s="257"/>
      <c r="FO32" s="257"/>
      <c r="FP32" s="257"/>
      <c r="FQ32" s="257"/>
      <c r="FR32" s="257"/>
      <c r="FS32" s="257"/>
      <c r="FT32" s="257"/>
      <c r="FU32" s="257"/>
      <c r="FV32" s="257"/>
      <c r="FW32" s="257"/>
      <c r="FX32" s="257"/>
      <c r="FY32" s="257"/>
      <c r="FZ32" s="257"/>
      <c r="GA32" s="257"/>
      <c r="GB32" s="257"/>
      <c r="GC32" s="257"/>
      <c r="GD32" s="257"/>
      <c r="GE32" s="257"/>
      <c r="GF32" s="257"/>
      <c r="GG32" s="257"/>
      <c r="GH32" s="257"/>
      <c r="GI32" s="257"/>
      <c r="GJ32" s="257"/>
      <c r="GK32" s="257"/>
      <c r="GL32" s="257"/>
      <c r="GM32" s="257"/>
      <c r="GN32" s="257"/>
      <c r="GO32" s="257"/>
      <c r="GP32" s="257"/>
      <c r="GQ32" s="257"/>
      <c r="GR32" s="257"/>
      <c r="GS32" s="257"/>
      <c r="GT32" s="257"/>
      <c r="GU32" s="257"/>
      <c r="GV32" s="257"/>
      <c r="GW32" s="257"/>
      <c r="GX32" s="257"/>
      <c r="GY32" s="257"/>
      <c r="GZ32" s="257"/>
      <c r="HA32" s="257"/>
      <c r="HB32" s="257"/>
      <c r="HC32" s="257"/>
      <c r="HD32" s="257"/>
      <c r="HE32" s="257"/>
      <c r="HF32" s="257"/>
      <c r="HG32" s="257"/>
      <c r="HH32" s="257"/>
      <c r="HI32" s="257"/>
      <c r="HJ32" s="257"/>
      <c r="HK32" s="257"/>
      <c r="HL32" s="257"/>
      <c r="HM32" s="257"/>
      <c r="HN32" s="257"/>
      <c r="HO32" s="257"/>
      <c r="HP32" s="257"/>
      <c r="HQ32" s="257"/>
      <c r="HR32" s="257"/>
      <c r="HS32" s="257"/>
      <c r="HT32" s="257"/>
      <c r="HU32" s="257"/>
      <c r="HV32" s="257"/>
      <c r="HW32" s="257"/>
      <c r="HX32" s="257"/>
      <c r="HY32" s="257"/>
      <c r="HZ32" s="257"/>
      <c r="IA32" s="257"/>
      <c r="IB32" s="257"/>
      <c r="IC32" s="257"/>
      <c r="ID32" s="257"/>
      <c r="IE32" s="257"/>
      <c r="IF32" s="257"/>
      <c r="IG32" s="257"/>
      <c r="IH32" s="257"/>
      <c r="II32" s="257"/>
      <c r="IJ32" s="257"/>
      <c r="IK32" s="257"/>
      <c r="IL32" s="257"/>
      <c r="IM32" s="257"/>
      <c r="IN32" s="257"/>
      <c r="IO32" s="257"/>
      <c r="IP32" s="257"/>
      <c r="IQ32" s="257"/>
      <c r="IR32" s="257"/>
      <c r="IS32" s="257"/>
      <c r="IT32" s="257"/>
      <c r="IU32" s="257"/>
      <c r="IV32" s="257"/>
      <c r="IW32" s="258"/>
    </row>
    <row r="33" spans="1:257">
      <c r="A33" s="253" t="s">
        <v>257</v>
      </c>
      <c r="B33" s="254">
        <v>24</v>
      </c>
      <c r="C33" s="254">
        <v>19</v>
      </c>
      <c r="D33" s="254">
        <v>22</v>
      </c>
      <c r="E33" s="254">
        <v>27</v>
      </c>
      <c r="F33" s="254">
        <v>27</v>
      </c>
      <c r="G33" s="254">
        <v>36</v>
      </c>
      <c r="H33" s="254">
        <v>35</v>
      </c>
      <c r="I33" s="255">
        <v>26</v>
      </c>
      <c r="J33" s="255">
        <v>26</v>
      </c>
      <c r="K33" s="255">
        <v>26</v>
      </c>
      <c r="L33" s="255">
        <v>24</v>
      </c>
      <c r="M33" s="255">
        <v>24</v>
      </c>
      <c r="N33" s="255">
        <v>24</v>
      </c>
      <c r="O33" s="255">
        <v>24</v>
      </c>
      <c r="P33" s="255">
        <v>24</v>
      </c>
      <c r="Q33" s="255">
        <v>23</v>
      </c>
      <c r="R33" s="255">
        <v>24</v>
      </c>
      <c r="S33" s="255">
        <v>33</v>
      </c>
      <c r="T33" s="255">
        <v>33</v>
      </c>
      <c r="U33" s="255">
        <v>33</v>
      </c>
      <c r="V33" s="255">
        <v>30</v>
      </c>
      <c r="W33" s="255">
        <v>25</v>
      </c>
      <c r="X33" s="255">
        <v>24</v>
      </c>
      <c r="Y33" s="255">
        <v>20</v>
      </c>
      <c r="Z33" s="256">
        <f>[1]外国人学生数!R10+[1]外国人学生数!R12</f>
        <v>14</v>
      </c>
      <c r="AA33" s="256">
        <f>'2.国籍別・地域別・男女別'!R5</f>
        <v>15</v>
      </c>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S33" s="257"/>
      <c r="BT33" s="257"/>
      <c r="BU33" s="257"/>
      <c r="BV33" s="257"/>
      <c r="BW33" s="257"/>
      <c r="BX33" s="257"/>
      <c r="BY33" s="257"/>
      <c r="BZ33" s="257"/>
      <c r="CA33" s="257"/>
      <c r="CB33" s="257"/>
      <c r="CC33" s="257"/>
      <c r="CD33" s="257"/>
      <c r="CE33" s="257"/>
      <c r="CF33" s="257"/>
      <c r="CG33" s="257"/>
      <c r="CH33" s="257"/>
      <c r="CI33" s="257"/>
      <c r="CJ33" s="257"/>
      <c r="CK33" s="257"/>
      <c r="CL33" s="257"/>
      <c r="CM33" s="257"/>
      <c r="CN33" s="257"/>
      <c r="CO33" s="257"/>
      <c r="CP33" s="257"/>
      <c r="CQ33" s="257"/>
      <c r="CR33" s="257"/>
      <c r="CS33" s="257"/>
      <c r="CT33" s="257"/>
      <c r="CU33" s="257"/>
      <c r="CV33" s="257"/>
      <c r="CW33" s="257"/>
      <c r="CX33" s="257"/>
      <c r="CY33" s="257"/>
      <c r="CZ33" s="257"/>
      <c r="DA33" s="257"/>
      <c r="DB33" s="257"/>
      <c r="DC33" s="257"/>
      <c r="DD33" s="257"/>
      <c r="DE33" s="257"/>
      <c r="DF33" s="257"/>
      <c r="DG33" s="257"/>
      <c r="DH33" s="257"/>
      <c r="DI33" s="257"/>
      <c r="DJ33" s="257"/>
      <c r="DK33" s="257"/>
      <c r="DL33" s="257"/>
      <c r="DM33" s="257"/>
      <c r="DN33" s="257"/>
      <c r="DO33" s="257"/>
      <c r="DP33" s="257"/>
      <c r="DQ33" s="257"/>
      <c r="DR33" s="257"/>
      <c r="DS33" s="257"/>
      <c r="DT33" s="257"/>
      <c r="DU33" s="257"/>
      <c r="DV33" s="257"/>
      <c r="DW33" s="257"/>
      <c r="DX33" s="257"/>
      <c r="DY33" s="257"/>
      <c r="DZ33" s="257"/>
      <c r="EA33" s="257"/>
      <c r="EB33" s="257"/>
      <c r="EC33" s="257"/>
      <c r="ED33" s="257"/>
      <c r="EE33" s="257"/>
      <c r="EF33" s="257"/>
      <c r="EG33" s="257"/>
      <c r="EH33" s="257"/>
      <c r="EI33" s="257"/>
      <c r="EJ33" s="257"/>
      <c r="EK33" s="257"/>
      <c r="EL33" s="257"/>
      <c r="EM33" s="257"/>
      <c r="EN33" s="257"/>
      <c r="EO33" s="257"/>
      <c r="EP33" s="257"/>
      <c r="EQ33" s="257"/>
      <c r="ER33" s="257"/>
      <c r="ES33" s="257"/>
      <c r="ET33" s="257"/>
      <c r="EU33" s="257"/>
      <c r="EV33" s="257"/>
      <c r="EW33" s="257"/>
      <c r="EX33" s="257"/>
      <c r="EY33" s="257"/>
      <c r="EZ33" s="257"/>
      <c r="FA33" s="257"/>
      <c r="FB33" s="257"/>
      <c r="FC33" s="257"/>
      <c r="FD33" s="257"/>
      <c r="FE33" s="257"/>
      <c r="FF33" s="257"/>
      <c r="FG33" s="257"/>
      <c r="FH33" s="257"/>
      <c r="FI33" s="257"/>
      <c r="FJ33" s="257"/>
      <c r="FK33" s="257"/>
      <c r="FL33" s="257"/>
      <c r="FM33" s="257"/>
      <c r="FN33" s="257"/>
      <c r="FO33" s="257"/>
      <c r="FP33" s="257"/>
      <c r="FQ33" s="257"/>
      <c r="FR33" s="257"/>
      <c r="FS33" s="257"/>
      <c r="FT33" s="257"/>
      <c r="FU33" s="257"/>
      <c r="FV33" s="257"/>
      <c r="FW33" s="257"/>
      <c r="FX33" s="257"/>
      <c r="FY33" s="257"/>
      <c r="FZ33" s="257"/>
      <c r="GA33" s="257"/>
      <c r="GB33" s="257"/>
      <c r="GC33" s="257"/>
      <c r="GD33" s="257"/>
      <c r="GE33" s="257"/>
      <c r="GF33" s="257"/>
      <c r="GG33" s="257"/>
      <c r="GH33" s="257"/>
      <c r="GI33" s="257"/>
      <c r="GJ33" s="257"/>
      <c r="GK33" s="257"/>
      <c r="GL33" s="257"/>
      <c r="GM33" s="257"/>
      <c r="GN33" s="257"/>
      <c r="GO33" s="257"/>
      <c r="GP33" s="257"/>
      <c r="GQ33" s="257"/>
      <c r="GR33" s="257"/>
      <c r="GS33" s="257"/>
      <c r="GT33" s="257"/>
      <c r="GU33" s="257"/>
      <c r="GV33" s="257"/>
      <c r="GW33" s="257"/>
      <c r="GX33" s="257"/>
      <c r="GY33" s="257"/>
      <c r="GZ33" s="257"/>
      <c r="HA33" s="257"/>
      <c r="HB33" s="257"/>
      <c r="HC33" s="257"/>
      <c r="HD33" s="257"/>
      <c r="HE33" s="257"/>
      <c r="HF33" s="257"/>
      <c r="HG33" s="257"/>
      <c r="HH33" s="257"/>
      <c r="HI33" s="257"/>
      <c r="HJ33" s="257"/>
      <c r="HK33" s="257"/>
      <c r="HL33" s="257"/>
      <c r="HM33" s="257"/>
      <c r="HN33" s="257"/>
      <c r="HO33" s="257"/>
      <c r="HP33" s="257"/>
      <c r="HQ33" s="257"/>
      <c r="HR33" s="257"/>
      <c r="HS33" s="257"/>
      <c r="HT33" s="257"/>
      <c r="HU33" s="257"/>
      <c r="HV33" s="257"/>
      <c r="HW33" s="257"/>
      <c r="HX33" s="257"/>
      <c r="HY33" s="257"/>
      <c r="HZ33" s="257"/>
      <c r="IA33" s="257"/>
      <c r="IB33" s="257"/>
      <c r="IC33" s="257"/>
      <c r="ID33" s="257"/>
      <c r="IE33" s="257"/>
      <c r="IF33" s="257"/>
      <c r="IG33" s="257"/>
      <c r="IH33" s="257"/>
      <c r="II33" s="257"/>
      <c r="IJ33" s="257"/>
      <c r="IK33" s="257"/>
      <c r="IL33" s="257"/>
      <c r="IM33" s="257"/>
      <c r="IN33" s="257"/>
      <c r="IO33" s="257"/>
      <c r="IP33" s="257"/>
      <c r="IQ33" s="257"/>
      <c r="IR33" s="257"/>
      <c r="IS33" s="257"/>
      <c r="IT33" s="257"/>
      <c r="IU33" s="257"/>
      <c r="IV33" s="257"/>
      <c r="IW33" s="258"/>
    </row>
  </sheetData>
  <mergeCells count="1">
    <mergeCell ref="A1:R1"/>
  </mergeCells>
  <phoneticPr fontId="1"/>
  <printOptions horizontalCentered="1"/>
  <pageMargins left="0.70866141732283472" right="0.70866141732283472" top="0.74803149606299213" bottom="0.74803149606299213" header="0.31496062992125984" footer="0.31496062992125984"/>
  <pageSetup paperSize="9" scale="87"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view="pageBreakPreview" zoomScale="85" zoomScaleNormal="100" zoomScaleSheetLayoutView="85" workbookViewId="0">
      <selection activeCell="S33" sqref="S33"/>
    </sheetView>
  </sheetViews>
  <sheetFormatPr defaultColWidth="6.625" defaultRowHeight="18.75"/>
  <cols>
    <col min="1" max="8" width="9" style="175" customWidth="1"/>
    <col min="9" max="9" width="3.25" style="218" customWidth="1"/>
    <col min="10" max="14" width="9" style="218" customWidth="1"/>
    <col min="15" max="15" width="9" style="175" customWidth="1"/>
    <col min="16" max="16" width="22.125" style="175" customWidth="1"/>
    <col min="17" max="17" width="11.375" style="175" customWidth="1"/>
    <col min="18" max="253" width="9" style="175" customWidth="1"/>
    <col min="254" max="254" width="4.75" style="175" customWidth="1"/>
    <col min="255" max="255" width="14.625" style="175" customWidth="1"/>
    <col min="256" max="256" width="6.625" style="175"/>
    <col min="257" max="272" width="9" style="175" customWidth="1"/>
    <col min="273" max="273" width="9.5" style="175" customWidth="1"/>
    <col min="274" max="509" width="9" style="175" customWidth="1"/>
    <col min="510" max="510" width="4.75" style="175" customWidth="1"/>
    <col min="511" max="511" width="14.625" style="175" customWidth="1"/>
    <col min="512" max="512" width="6.625" style="175"/>
    <col min="513" max="528" width="9" style="175" customWidth="1"/>
    <col min="529" max="529" width="9.5" style="175" customWidth="1"/>
    <col min="530" max="765" width="9" style="175" customWidth="1"/>
    <col min="766" max="766" width="4.75" style="175" customWidth="1"/>
    <col min="767" max="767" width="14.625" style="175" customWidth="1"/>
    <col min="768" max="768" width="6.625" style="175"/>
    <col min="769" max="784" width="9" style="175" customWidth="1"/>
    <col min="785" max="785" width="9.5" style="175" customWidth="1"/>
    <col min="786" max="1021" width="9" style="175" customWidth="1"/>
    <col min="1022" max="1022" width="4.75" style="175" customWidth="1"/>
    <col min="1023" max="1023" width="14.625" style="175" customWidth="1"/>
    <col min="1024" max="1024" width="6.625" style="175"/>
    <col min="1025" max="1040" width="9" style="175" customWidth="1"/>
    <col min="1041" max="1041" width="9.5" style="175" customWidth="1"/>
    <col min="1042" max="1277" width="9" style="175" customWidth="1"/>
    <col min="1278" max="1278" width="4.75" style="175" customWidth="1"/>
    <col min="1279" max="1279" width="14.625" style="175" customWidth="1"/>
    <col min="1280" max="1280" width="6.625" style="175"/>
    <col min="1281" max="1296" width="9" style="175" customWidth="1"/>
    <col min="1297" max="1297" width="9.5" style="175" customWidth="1"/>
    <col min="1298" max="1533" width="9" style="175" customWidth="1"/>
    <col min="1534" max="1534" width="4.75" style="175" customWidth="1"/>
    <col min="1535" max="1535" width="14.625" style="175" customWidth="1"/>
    <col min="1536" max="1536" width="6.625" style="175"/>
    <col min="1537" max="1552" width="9" style="175" customWidth="1"/>
    <col min="1553" max="1553" width="9.5" style="175" customWidth="1"/>
    <col min="1554" max="1789" width="9" style="175" customWidth="1"/>
    <col min="1790" max="1790" width="4.75" style="175" customWidth="1"/>
    <col min="1791" max="1791" width="14.625" style="175" customWidth="1"/>
    <col min="1792" max="1792" width="6.625" style="175"/>
    <col min="1793" max="1808" width="9" style="175" customWidth="1"/>
    <col min="1809" max="1809" width="9.5" style="175" customWidth="1"/>
    <col min="1810" max="2045" width="9" style="175" customWidth="1"/>
    <col min="2046" max="2046" width="4.75" style="175" customWidth="1"/>
    <col min="2047" max="2047" width="14.625" style="175" customWidth="1"/>
    <col min="2048" max="2048" width="6.625" style="175"/>
    <col min="2049" max="2064" width="9" style="175" customWidth="1"/>
    <col min="2065" max="2065" width="9.5" style="175" customWidth="1"/>
    <col min="2066" max="2301" width="9" style="175" customWidth="1"/>
    <col min="2302" max="2302" width="4.75" style="175" customWidth="1"/>
    <col min="2303" max="2303" width="14.625" style="175" customWidth="1"/>
    <col min="2304" max="2304" width="6.625" style="175"/>
    <col min="2305" max="2320" width="9" style="175" customWidth="1"/>
    <col min="2321" max="2321" width="9.5" style="175" customWidth="1"/>
    <col min="2322" max="2557" width="9" style="175" customWidth="1"/>
    <col min="2558" max="2558" width="4.75" style="175" customWidth="1"/>
    <col min="2559" max="2559" width="14.625" style="175" customWidth="1"/>
    <col min="2560" max="2560" width="6.625" style="175"/>
    <col min="2561" max="2576" width="9" style="175" customWidth="1"/>
    <col min="2577" max="2577" width="9.5" style="175" customWidth="1"/>
    <col min="2578" max="2813" width="9" style="175" customWidth="1"/>
    <col min="2814" max="2814" width="4.75" style="175" customWidth="1"/>
    <col min="2815" max="2815" width="14.625" style="175" customWidth="1"/>
    <col min="2816" max="2816" width="6.625" style="175"/>
    <col min="2817" max="2832" width="9" style="175" customWidth="1"/>
    <col min="2833" max="2833" width="9.5" style="175" customWidth="1"/>
    <col min="2834" max="3069" width="9" style="175" customWidth="1"/>
    <col min="3070" max="3070" width="4.75" style="175" customWidth="1"/>
    <col min="3071" max="3071" width="14.625" style="175" customWidth="1"/>
    <col min="3072" max="3072" width="6.625" style="175"/>
    <col min="3073" max="3088" width="9" style="175" customWidth="1"/>
    <col min="3089" max="3089" width="9.5" style="175" customWidth="1"/>
    <col min="3090" max="3325" width="9" style="175" customWidth="1"/>
    <col min="3326" max="3326" width="4.75" style="175" customWidth="1"/>
    <col min="3327" max="3327" width="14.625" style="175" customWidth="1"/>
    <col min="3328" max="3328" width="6.625" style="175"/>
    <col min="3329" max="3344" width="9" style="175" customWidth="1"/>
    <col min="3345" max="3345" width="9.5" style="175" customWidth="1"/>
    <col min="3346" max="3581" width="9" style="175" customWidth="1"/>
    <col min="3582" max="3582" width="4.75" style="175" customWidth="1"/>
    <col min="3583" max="3583" width="14.625" style="175" customWidth="1"/>
    <col min="3584" max="3584" width="6.625" style="175"/>
    <col min="3585" max="3600" width="9" style="175" customWidth="1"/>
    <col min="3601" max="3601" width="9.5" style="175" customWidth="1"/>
    <col min="3602" max="3837" width="9" style="175" customWidth="1"/>
    <col min="3838" max="3838" width="4.75" style="175" customWidth="1"/>
    <col min="3839" max="3839" width="14.625" style="175" customWidth="1"/>
    <col min="3840" max="3840" width="6.625" style="175"/>
    <col min="3841" max="3856" width="9" style="175" customWidth="1"/>
    <col min="3857" max="3857" width="9.5" style="175" customWidth="1"/>
    <col min="3858" max="4093" width="9" style="175" customWidth="1"/>
    <col min="4094" max="4094" width="4.75" style="175" customWidth="1"/>
    <col min="4095" max="4095" width="14.625" style="175" customWidth="1"/>
    <col min="4096" max="4096" width="6.625" style="175"/>
    <col min="4097" max="4112" width="9" style="175" customWidth="1"/>
    <col min="4113" max="4113" width="9.5" style="175" customWidth="1"/>
    <col min="4114" max="4349" width="9" style="175" customWidth="1"/>
    <col min="4350" max="4350" width="4.75" style="175" customWidth="1"/>
    <col min="4351" max="4351" width="14.625" style="175" customWidth="1"/>
    <col min="4352" max="4352" width="6.625" style="175"/>
    <col min="4353" max="4368" width="9" style="175" customWidth="1"/>
    <col min="4369" max="4369" width="9.5" style="175" customWidth="1"/>
    <col min="4370" max="4605" width="9" style="175" customWidth="1"/>
    <col min="4606" max="4606" width="4.75" style="175" customWidth="1"/>
    <col min="4607" max="4607" width="14.625" style="175" customWidth="1"/>
    <col min="4608" max="4608" width="6.625" style="175"/>
    <col min="4609" max="4624" width="9" style="175" customWidth="1"/>
    <col min="4625" max="4625" width="9.5" style="175" customWidth="1"/>
    <col min="4626" max="4861" width="9" style="175" customWidth="1"/>
    <col min="4862" max="4862" width="4.75" style="175" customWidth="1"/>
    <col min="4863" max="4863" width="14.625" style="175" customWidth="1"/>
    <col min="4864" max="4864" width="6.625" style="175"/>
    <col min="4865" max="4880" width="9" style="175" customWidth="1"/>
    <col min="4881" max="4881" width="9.5" style="175" customWidth="1"/>
    <col min="4882" max="5117" width="9" style="175" customWidth="1"/>
    <col min="5118" max="5118" width="4.75" style="175" customWidth="1"/>
    <col min="5119" max="5119" width="14.625" style="175" customWidth="1"/>
    <col min="5120" max="5120" width="6.625" style="175"/>
    <col min="5121" max="5136" width="9" style="175" customWidth="1"/>
    <col min="5137" max="5137" width="9.5" style="175" customWidth="1"/>
    <col min="5138" max="5373" width="9" style="175" customWidth="1"/>
    <col min="5374" max="5374" width="4.75" style="175" customWidth="1"/>
    <col min="5375" max="5375" width="14.625" style="175" customWidth="1"/>
    <col min="5376" max="5376" width="6.625" style="175"/>
    <col min="5377" max="5392" width="9" style="175" customWidth="1"/>
    <col min="5393" max="5393" width="9.5" style="175" customWidth="1"/>
    <col min="5394" max="5629" width="9" style="175" customWidth="1"/>
    <col min="5630" max="5630" width="4.75" style="175" customWidth="1"/>
    <col min="5631" max="5631" width="14.625" style="175" customWidth="1"/>
    <col min="5632" max="5632" width="6.625" style="175"/>
    <col min="5633" max="5648" width="9" style="175" customWidth="1"/>
    <col min="5649" max="5649" width="9.5" style="175" customWidth="1"/>
    <col min="5650" max="5885" width="9" style="175" customWidth="1"/>
    <col min="5886" max="5886" width="4.75" style="175" customWidth="1"/>
    <col min="5887" max="5887" width="14.625" style="175" customWidth="1"/>
    <col min="5888" max="5888" width="6.625" style="175"/>
    <col min="5889" max="5904" width="9" style="175" customWidth="1"/>
    <col min="5905" max="5905" width="9.5" style="175" customWidth="1"/>
    <col min="5906" max="6141" width="9" style="175" customWidth="1"/>
    <col min="6142" max="6142" width="4.75" style="175" customWidth="1"/>
    <col min="6143" max="6143" width="14.625" style="175" customWidth="1"/>
    <col min="6144" max="6144" width="6.625" style="175"/>
    <col min="6145" max="6160" width="9" style="175" customWidth="1"/>
    <col min="6161" max="6161" width="9.5" style="175" customWidth="1"/>
    <col min="6162" max="6397" width="9" style="175" customWidth="1"/>
    <col min="6398" max="6398" width="4.75" style="175" customWidth="1"/>
    <col min="6399" max="6399" width="14.625" style="175" customWidth="1"/>
    <col min="6400" max="6400" width="6.625" style="175"/>
    <col min="6401" max="6416" width="9" style="175" customWidth="1"/>
    <col min="6417" max="6417" width="9.5" style="175" customWidth="1"/>
    <col min="6418" max="6653" width="9" style="175" customWidth="1"/>
    <col min="6654" max="6654" width="4.75" style="175" customWidth="1"/>
    <col min="6655" max="6655" width="14.625" style="175" customWidth="1"/>
    <col min="6656" max="6656" width="6.625" style="175"/>
    <col min="6657" max="6672" width="9" style="175" customWidth="1"/>
    <col min="6673" max="6673" width="9.5" style="175" customWidth="1"/>
    <col min="6674" max="6909" width="9" style="175" customWidth="1"/>
    <col min="6910" max="6910" width="4.75" style="175" customWidth="1"/>
    <col min="6911" max="6911" width="14.625" style="175" customWidth="1"/>
    <col min="6912" max="6912" width="6.625" style="175"/>
    <col min="6913" max="6928" width="9" style="175" customWidth="1"/>
    <col min="6929" max="6929" width="9.5" style="175" customWidth="1"/>
    <col min="6930" max="7165" width="9" style="175" customWidth="1"/>
    <col min="7166" max="7166" width="4.75" style="175" customWidth="1"/>
    <col min="7167" max="7167" width="14.625" style="175" customWidth="1"/>
    <col min="7168" max="7168" width="6.625" style="175"/>
    <col min="7169" max="7184" width="9" style="175" customWidth="1"/>
    <col min="7185" max="7185" width="9.5" style="175" customWidth="1"/>
    <col min="7186" max="7421" width="9" style="175" customWidth="1"/>
    <col min="7422" max="7422" width="4.75" style="175" customWidth="1"/>
    <col min="7423" max="7423" width="14.625" style="175" customWidth="1"/>
    <col min="7424" max="7424" width="6.625" style="175"/>
    <col min="7425" max="7440" width="9" style="175" customWidth="1"/>
    <col min="7441" max="7441" width="9.5" style="175" customWidth="1"/>
    <col min="7442" max="7677" width="9" style="175" customWidth="1"/>
    <col min="7678" max="7678" width="4.75" style="175" customWidth="1"/>
    <col min="7679" max="7679" width="14.625" style="175" customWidth="1"/>
    <col min="7680" max="7680" width="6.625" style="175"/>
    <col min="7681" max="7696" width="9" style="175" customWidth="1"/>
    <col min="7697" max="7697" width="9.5" style="175" customWidth="1"/>
    <col min="7698" max="7933" width="9" style="175" customWidth="1"/>
    <col min="7934" max="7934" width="4.75" style="175" customWidth="1"/>
    <col min="7935" max="7935" width="14.625" style="175" customWidth="1"/>
    <col min="7936" max="7936" width="6.625" style="175"/>
    <col min="7937" max="7952" width="9" style="175" customWidth="1"/>
    <col min="7953" max="7953" width="9.5" style="175" customWidth="1"/>
    <col min="7954" max="8189" width="9" style="175" customWidth="1"/>
    <col min="8190" max="8190" width="4.75" style="175" customWidth="1"/>
    <col min="8191" max="8191" width="14.625" style="175" customWidth="1"/>
    <col min="8192" max="8192" width="6.625" style="175"/>
    <col min="8193" max="8208" width="9" style="175" customWidth="1"/>
    <col min="8209" max="8209" width="9.5" style="175" customWidth="1"/>
    <col min="8210" max="8445" width="9" style="175" customWidth="1"/>
    <col min="8446" max="8446" width="4.75" style="175" customWidth="1"/>
    <col min="8447" max="8447" width="14.625" style="175" customWidth="1"/>
    <col min="8448" max="8448" width="6.625" style="175"/>
    <col min="8449" max="8464" width="9" style="175" customWidth="1"/>
    <col min="8465" max="8465" width="9.5" style="175" customWidth="1"/>
    <col min="8466" max="8701" width="9" style="175" customWidth="1"/>
    <col min="8702" max="8702" width="4.75" style="175" customWidth="1"/>
    <col min="8703" max="8703" width="14.625" style="175" customWidth="1"/>
    <col min="8704" max="8704" width="6.625" style="175"/>
    <col min="8705" max="8720" width="9" style="175" customWidth="1"/>
    <col min="8721" max="8721" width="9.5" style="175" customWidth="1"/>
    <col min="8722" max="8957" width="9" style="175" customWidth="1"/>
    <col min="8958" max="8958" width="4.75" style="175" customWidth="1"/>
    <col min="8959" max="8959" width="14.625" style="175" customWidth="1"/>
    <col min="8960" max="8960" width="6.625" style="175"/>
    <col min="8961" max="8976" width="9" style="175" customWidth="1"/>
    <col min="8977" max="8977" width="9.5" style="175" customWidth="1"/>
    <col min="8978" max="9213" width="9" style="175" customWidth="1"/>
    <col min="9214" max="9214" width="4.75" style="175" customWidth="1"/>
    <col min="9215" max="9215" width="14.625" style="175" customWidth="1"/>
    <col min="9216" max="9216" width="6.625" style="175"/>
    <col min="9217" max="9232" width="9" style="175" customWidth="1"/>
    <col min="9233" max="9233" width="9.5" style="175" customWidth="1"/>
    <col min="9234" max="9469" width="9" style="175" customWidth="1"/>
    <col min="9470" max="9470" width="4.75" style="175" customWidth="1"/>
    <col min="9471" max="9471" width="14.625" style="175" customWidth="1"/>
    <col min="9472" max="9472" width="6.625" style="175"/>
    <col min="9473" max="9488" width="9" style="175" customWidth="1"/>
    <col min="9489" max="9489" width="9.5" style="175" customWidth="1"/>
    <col min="9490" max="9725" width="9" style="175" customWidth="1"/>
    <col min="9726" max="9726" width="4.75" style="175" customWidth="1"/>
    <col min="9727" max="9727" width="14.625" style="175" customWidth="1"/>
    <col min="9728" max="9728" width="6.625" style="175"/>
    <col min="9729" max="9744" width="9" style="175" customWidth="1"/>
    <col min="9745" max="9745" width="9.5" style="175" customWidth="1"/>
    <col min="9746" max="9981" width="9" style="175" customWidth="1"/>
    <col min="9982" max="9982" width="4.75" style="175" customWidth="1"/>
    <col min="9983" max="9983" width="14.625" style="175" customWidth="1"/>
    <col min="9984" max="9984" width="6.625" style="175"/>
    <col min="9985" max="10000" width="9" style="175" customWidth="1"/>
    <col min="10001" max="10001" width="9.5" style="175" customWidth="1"/>
    <col min="10002" max="10237" width="9" style="175" customWidth="1"/>
    <col min="10238" max="10238" width="4.75" style="175" customWidth="1"/>
    <col min="10239" max="10239" width="14.625" style="175" customWidth="1"/>
    <col min="10240" max="10240" width="6.625" style="175"/>
    <col min="10241" max="10256" width="9" style="175" customWidth="1"/>
    <col min="10257" max="10257" width="9.5" style="175" customWidth="1"/>
    <col min="10258" max="10493" width="9" style="175" customWidth="1"/>
    <col min="10494" max="10494" width="4.75" style="175" customWidth="1"/>
    <col min="10495" max="10495" width="14.625" style="175" customWidth="1"/>
    <col min="10496" max="10496" width="6.625" style="175"/>
    <col min="10497" max="10512" width="9" style="175" customWidth="1"/>
    <col min="10513" max="10513" width="9.5" style="175" customWidth="1"/>
    <col min="10514" max="10749" width="9" style="175" customWidth="1"/>
    <col min="10750" max="10750" width="4.75" style="175" customWidth="1"/>
    <col min="10751" max="10751" width="14.625" style="175" customWidth="1"/>
    <col min="10752" max="10752" width="6.625" style="175"/>
    <col min="10753" max="10768" width="9" style="175" customWidth="1"/>
    <col min="10769" max="10769" width="9.5" style="175" customWidth="1"/>
    <col min="10770" max="11005" width="9" style="175" customWidth="1"/>
    <col min="11006" max="11006" width="4.75" style="175" customWidth="1"/>
    <col min="11007" max="11007" width="14.625" style="175" customWidth="1"/>
    <col min="11008" max="11008" width="6.625" style="175"/>
    <col min="11009" max="11024" width="9" style="175" customWidth="1"/>
    <col min="11025" max="11025" width="9.5" style="175" customWidth="1"/>
    <col min="11026" max="11261" width="9" style="175" customWidth="1"/>
    <col min="11262" max="11262" width="4.75" style="175" customWidth="1"/>
    <col min="11263" max="11263" width="14.625" style="175" customWidth="1"/>
    <col min="11264" max="11264" width="6.625" style="175"/>
    <col min="11265" max="11280" width="9" style="175" customWidth="1"/>
    <col min="11281" max="11281" width="9.5" style="175" customWidth="1"/>
    <col min="11282" max="11517" width="9" style="175" customWidth="1"/>
    <col min="11518" max="11518" width="4.75" style="175" customWidth="1"/>
    <col min="11519" max="11519" width="14.625" style="175" customWidth="1"/>
    <col min="11520" max="11520" width="6.625" style="175"/>
    <col min="11521" max="11536" width="9" style="175" customWidth="1"/>
    <col min="11537" max="11537" width="9.5" style="175" customWidth="1"/>
    <col min="11538" max="11773" width="9" style="175" customWidth="1"/>
    <col min="11774" max="11774" width="4.75" style="175" customWidth="1"/>
    <col min="11775" max="11775" width="14.625" style="175" customWidth="1"/>
    <col min="11776" max="11776" width="6.625" style="175"/>
    <col min="11777" max="11792" width="9" style="175" customWidth="1"/>
    <col min="11793" max="11793" width="9.5" style="175" customWidth="1"/>
    <col min="11794" max="12029" width="9" style="175" customWidth="1"/>
    <col min="12030" max="12030" width="4.75" style="175" customWidth="1"/>
    <col min="12031" max="12031" width="14.625" style="175" customWidth="1"/>
    <col min="12032" max="12032" width="6.625" style="175"/>
    <col min="12033" max="12048" width="9" style="175" customWidth="1"/>
    <col min="12049" max="12049" width="9.5" style="175" customWidth="1"/>
    <col min="12050" max="12285" width="9" style="175" customWidth="1"/>
    <col min="12286" max="12286" width="4.75" style="175" customWidth="1"/>
    <col min="12287" max="12287" width="14.625" style="175" customWidth="1"/>
    <col min="12288" max="12288" width="6.625" style="175"/>
    <col min="12289" max="12304" width="9" style="175" customWidth="1"/>
    <col min="12305" max="12305" width="9.5" style="175" customWidth="1"/>
    <col min="12306" max="12541" width="9" style="175" customWidth="1"/>
    <col min="12542" max="12542" width="4.75" style="175" customWidth="1"/>
    <col min="12543" max="12543" width="14.625" style="175" customWidth="1"/>
    <col min="12544" max="12544" width="6.625" style="175"/>
    <col min="12545" max="12560" width="9" style="175" customWidth="1"/>
    <col min="12561" max="12561" width="9.5" style="175" customWidth="1"/>
    <col min="12562" max="12797" width="9" style="175" customWidth="1"/>
    <col min="12798" max="12798" width="4.75" style="175" customWidth="1"/>
    <col min="12799" max="12799" width="14.625" style="175" customWidth="1"/>
    <col min="12800" max="12800" width="6.625" style="175"/>
    <col min="12801" max="12816" width="9" style="175" customWidth="1"/>
    <col min="12817" max="12817" width="9.5" style="175" customWidth="1"/>
    <col min="12818" max="13053" width="9" style="175" customWidth="1"/>
    <col min="13054" max="13054" width="4.75" style="175" customWidth="1"/>
    <col min="13055" max="13055" width="14.625" style="175" customWidth="1"/>
    <col min="13056" max="13056" width="6.625" style="175"/>
    <col min="13057" max="13072" width="9" style="175" customWidth="1"/>
    <col min="13073" max="13073" width="9.5" style="175" customWidth="1"/>
    <col min="13074" max="13309" width="9" style="175" customWidth="1"/>
    <col min="13310" max="13310" width="4.75" style="175" customWidth="1"/>
    <col min="13311" max="13311" width="14.625" style="175" customWidth="1"/>
    <col min="13312" max="13312" width="6.625" style="175"/>
    <col min="13313" max="13328" width="9" style="175" customWidth="1"/>
    <col min="13329" max="13329" width="9.5" style="175" customWidth="1"/>
    <col min="13330" max="13565" width="9" style="175" customWidth="1"/>
    <col min="13566" max="13566" width="4.75" style="175" customWidth="1"/>
    <col min="13567" max="13567" width="14.625" style="175" customWidth="1"/>
    <col min="13568" max="13568" width="6.625" style="175"/>
    <col min="13569" max="13584" width="9" style="175" customWidth="1"/>
    <col min="13585" max="13585" width="9.5" style="175" customWidth="1"/>
    <col min="13586" max="13821" width="9" style="175" customWidth="1"/>
    <col min="13822" max="13822" width="4.75" style="175" customWidth="1"/>
    <col min="13823" max="13823" width="14.625" style="175" customWidth="1"/>
    <col min="13824" max="13824" width="6.625" style="175"/>
    <col min="13825" max="13840" width="9" style="175" customWidth="1"/>
    <col min="13841" max="13841" width="9.5" style="175" customWidth="1"/>
    <col min="13842" max="14077" width="9" style="175" customWidth="1"/>
    <col min="14078" max="14078" width="4.75" style="175" customWidth="1"/>
    <col min="14079" max="14079" width="14.625" style="175" customWidth="1"/>
    <col min="14080" max="14080" width="6.625" style="175"/>
    <col min="14081" max="14096" width="9" style="175" customWidth="1"/>
    <col min="14097" max="14097" width="9.5" style="175" customWidth="1"/>
    <col min="14098" max="14333" width="9" style="175" customWidth="1"/>
    <col min="14334" max="14334" width="4.75" style="175" customWidth="1"/>
    <col min="14335" max="14335" width="14.625" style="175" customWidth="1"/>
    <col min="14336" max="14336" width="6.625" style="175"/>
    <col min="14337" max="14352" width="9" style="175" customWidth="1"/>
    <col min="14353" max="14353" width="9.5" style="175" customWidth="1"/>
    <col min="14354" max="14589" width="9" style="175" customWidth="1"/>
    <col min="14590" max="14590" width="4.75" style="175" customWidth="1"/>
    <col min="14591" max="14591" width="14.625" style="175" customWidth="1"/>
    <col min="14592" max="14592" width="6.625" style="175"/>
    <col min="14593" max="14608" width="9" style="175" customWidth="1"/>
    <col min="14609" max="14609" width="9.5" style="175" customWidth="1"/>
    <col min="14610" max="14845" width="9" style="175" customWidth="1"/>
    <col min="14846" max="14846" width="4.75" style="175" customWidth="1"/>
    <col min="14847" max="14847" width="14.625" style="175" customWidth="1"/>
    <col min="14848" max="14848" width="6.625" style="175"/>
    <col min="14849" max="14864" width="9" style="175" customWidth="1"/>
    <col min="14865" max="14865" width="9.5" style="175" customWidth="1"/>
    <col min="14866" max="15101" width="9" style="175" customWidth="1"/>
    <col min="15102" max="15102" width="4.75" style="175" customWidth="1"/>
    <col min="15103" max="15103" width="14.625" style="175" customWidth="1"/>
    <col min="15104" max="15104" width="6.625" style="175"/>
    <col min="15105" max="15120" width="9" style="175" customWidth="1"/>
    <col min="15121" max="15121" width="9.5" style="175" customWidth="1"/>
    <col min="15122" max="15357" width="9" style="175" customWidth="1"/>
    <col min="15358" max="15358" width="4.75" style="175" customWidth="1"/>
    <col min="15359" max="15359" width="14.625" style="175" customWidth="1"/>
    <col min="15360" max="15360" width="6.625" style="175"/>
    <col min="15361" max="15376" width="9" style="175" customWidth="1"/>
    <col min="15377" max="15377" width="9.5" style="175" customWidth="1"/>
    <col min="15378" max="15613" width="9" style="175" customWidth="1"/>
    <col min="15614" max="15614" width="4.75" style="175" customWidth="1"/>
    <col min="15615" max="15615" width="14.625" style="175" customWidth="1"/>
    <col min="15616" max="15616" width="6.625" style="175"/>
    <col min="15617" max="15632" width="9" style="175" customWidth="1"/>
    <col min="15633" max="15633" width="9.5" style="175" customWidth="1"/>
    <col min="15634" max="15869" width="9" style="175" customWidth="1"/>
    <col min="15870" max="15870" width="4.75" style="175" customWidth="1"/>
    <col min="15871" max="15871" width="14.625" style="175" customWidth="1"/>
    <col min="15872" max="15872" width="6.625" style="175"/>
    <col min="15873" max="15888" width="9" style="175" customWidth="1"/>
    <col min="15889" max="15889" width="9.5" style="175" customWidth="1"/>
    <col min="15890" max="16125" width="9" style="175" customWidth="1"/>
    <col min="16126" max="16126" width="4.75" style="175" customWidth="1"/>
    <col min="16127" max="16127" width="14.625" style="175" customWidth="1"/>
    <col min="16128" max="16128" width="6.625" style="175"/>
    <col min="16129" max="16144" width="9" style="175" customWidth="1"/>
    <col min="16145" max="16145" width="9.5" style="175" customWidth="1"/>
    <col min="16146" max="16381" width="9" style="175" customWidth="1"/>
    <col min="16382" max="16382" width="4.75" style="175" customWidth="1"/>
    <col min="16383" max="16383" width="14.625" style="175" customWidth="1"/>
    <col min="16384" max="16384" width="6.625" style="175"/>
  </cols>
  <sheetData>
    <row r="1" spans="1:20" ht="27.75" customHeight="1">
      <c r="A1" s="217" t="s">
        <v>251</v>
      </c>
    </row>
    <row r="2" spans="1:20">
      <c r="Q2" s="232" t="s">
        <v>227</v>
      </c>
      <c r="R2" s="232" t="s">
        <v>228</v>
      </c>
      <c r="S2" s="232" t="s">
        <v>229</v>
      </c>
    </row>
    <row r="3" spans="1:20">
      <c r="Q3" s="227" t="s">
        <v>230</v>
      </c>
      <c r="R3" s="228">
        <f>外国人学生数!R20+外国人学生数!R24</f>
        <v>3178</v>
      </c>
      <c r="S3" s="229">
        <f>R3/$R$6</f>
        <v>0.80700863382427623</v>
      </c>
    </row>
    <row r="4" spans="1:20">
      <c r="Q4" s="227" t="s">
        <v>231</v>
      </c>
      <c r="R4" s="228">
        <f>外国人学生数!R8</f>
        <v>745</v>
      </c>
      <c r="S4" s="229">
        <f>R4/$R$6</f>
        <v>0.18918232605383442</v>
      </c>
    </row>
    <row r="5" spans="1:20">
      <c r="Q5" s="235" t="s">
        <v>232</v>
      </c>
      <c r="R5" s="228">
        <f>外国人学生数!R18</f>
        <v>15</v>
      </c>
      <c r="S5" s="229">
        <f>R5/$R$6</f>
        <v>3.8090401218892839E-3</v>
      </c>
    </row>
    <row r="6" spans="1:20">
      <c r="Q6" s="227"/>
      <c r="R6" s="230">
        <f>SUM(R3:R5)</f>
        <v>3938</v>
      </c>
      <c r="S6" s="229">
        <f>R6/$R$6</f>
        <v>1</v>
      </c>
    </row>
    <row r="8" spans="1:20">
      <c r="Q8" s="242" t="s">
        <v>233</v>
      </c>
      <c r="R8" s="242" t="s">
        <v>228</v>
      </c>
      <c r="S8" s="242" t="s">
        <v>229</v>
      </c>
    </row>
    <row r="9" spans="1:20">
      <c r="Q9" s="219" t="s">
        <v>234</v>
      </c>
      <c r="R9" s="219">
        <f>外国人学生数!R25</f>
        <v>2203</v>
      </c>
      <c r="S9" s="220">
        <f>R9/$R$11</f>
        <v>0.5594210259014728</v>
      </c>
    </row>
    <row r="10" spans="1:20">
      <c r="Q10" s="219" t="s">
        <v>235</v>
      </c>
      <c r="R10" s="221">
        <f>外国人学生数!S25</f>
        <v>1735</v>
      </c>
      <c r="S10" s="220">
        <f>R10/$R$11</f>
        <v>0.4405789740985272</v>
      </c>
    </row>
    <row r="11" spans="1:20">
      <c r="Q11" s="219"/>
      <c r="R11" s="222">
        <f>SUM(R9:R10)</f>
        <v>3938</v>
      </c>
      <c r="S11" s="220">
        <f>R11/$R$11</f>
        <v>1</v>
      </c>
    </row>
    <row r="13" spans="1:20">
      <c r="Q13" s="232" t="s">
        <v>236</v>
      </c>
      <c r="R13" s="232" t="s">
        <v>237</v>
      </c>
      <c r="S13" s="232" t="s">
        <v>238</v>
      </c>
      <c r="T13" s="232" t="s">
        <v>229</v>
      </c>
    </row>
    <row r="14" spans="1:20">
      <c r="Q14" s="233">
        <v>1</v>
      </c>
      <c r="R14" s="237" t="s">
        <v>91</v>
      </c>
      <c r="S14" s="238">
        <v>2079</v>
      </c>
      <c r="T14" s="239">
        <f t="shared" ref="T14:T25" si="0">S14/$S$25</f>
        <v>0.52793296089385477</v>
      </c>
    </row>
    <row r="15" spans="1:20">
      <c r="Q15" s="233">
        <v>2</v>
      </c>
      <c r="R15" s="237" t="s">
        <v>88</v>
      </c>
      <c r="S15" s="238">
        <v>408</v>
      </c>
      <c r="T15" s="239">
        <f t="shared" si="0"/>
        <v>0.10360589131538853</v>
      </c>
    </row>
    <row r="16" spans="1:20">
      <c r="Q16" s="233">
        <v>3</v>
      </c>
      <c r="R16" s="237" t="s">
        <v>95</v>
      </c>
      <c r="S16" s="238">
        <v>176</v>
      </c>
      <c r="T16" s="239">
        <f t="shared" si="0"/>
        <v>4.4692737430167599E-2</v>
      </c>
    </row>
    <row r="17" spans="17:20">
      <c r="Q17" s="233">
        <v>4</v>
      </c>
      <c r="R17" s="237" t="s">
        <v>83</v>
      </c>
      <c r="S17" s="238">
        <v>94</v>
      </c>
      <c r="T17" s="239">
        <f t="shared" si="0"/>
        <v>2.3869984763839513E-2</v>
      </c>
    </row>
    <row r="18" spans="17:20">
      <c r="Q18" s="233">
        <v>4</v>
      </c>
      <c r="R18" s="237" t="s">
        <v>78</v>
      </c>
      <c r="S18" s="238">
        <v>92</v>
      </c>
      <c r="T18" s="239">
        <f>S18/$S$25</f>
        <v>2.3362112747587607E-2</v>
      </c>
    </row>
    <row r="19" spans="17:20">
      <c r="Q19" s="233">
        <v>6</v>
      </c>
      <c r="R19" s="237" t="s">
        <v>86</v>
      </c>
      <c r="S19" s="238">
        <v>86</v>
      </c>
      <c r="T19" s="239">
        <f>S19/$S$25</f>
        <v>2.1838496698831894E-2</v>
      </c>
    </row>
    <row r="20" spans="17:20">
      <c r="Q20" s="233">
        <v>7</v>
      </c>
      <c r="R20" s="237" t="s">
        <v>137</v>
      </c>
      <c r="S20" s="238">
        <v>72</v>
      </c>
      <c r="T20" s="239">
        <f>S20/$S$25</f>
        <v>1.8283392585068562E-2</v>
      </c>
    </row>
    <row r="21" spans="17:20">
      <c r="Q21" s="233">
        <v>8</v>
      </c>
      <c r="R21" s="237" t="s">
        <v>162</v>
      </c>
      <c r="S21" s="238">
        <v>72</v>
      </c>
      <c r="T21" s="239">
        <f t="shared" si="0"/>
        <v>1.8283392585068562E-2</v>
      </c>
    </row>
    <row r="22" spans="17:20">
      <c r="Q22" s="233">
        <v>9</v>
      </c>
      <c r="R22" s="237" t="s">
        <v>87</v>
      </c>
      <c r="S22" s="238">
        <v>58</v>
      </c>
      <c r="T22" s="239">
        <f t="shared" si="0"/>
        <v>1.4728288471305232E-2</v>
      </c>
    </row>
    <row r="23" spans="17:20">
      <c r="Q23" s="234">
        <v>10</v>
      </c>
      <c r="R23" s="237" t="s">
        <v>90</v>
      </c>
      <c r="S23" s="238">
        <v>54</v>
      </c>
      <c r="T23" s="239">
        <f t="shared" si="0"/>
        <v>1.3712544438801422E-2</v>
      </c>
    </row>
    <row r="24" spans="17:20">
      <c r="Q24" s="236"/>
      <c r="R24" s="240" t="s">
        <v>239</v>
      </c>
      <c r="S24" s="231">
        <v>747</v>
      </c>
      <c r="T24" s="239">
        <f t="shared" si="0"/>
        <v>0.18969019807008633</v>
      </c>
    </row>
    <row r="25" spans="17:20">
      <c r="Q25" s="236" t="s">
        <v>240</v>
      </c>
      <c r="R25" s="241"/>
      <c r="S25" s="231">
        <f>SUM(S14:S24)</f>
        <v>3938</v>
      </c>
      <c r="T25" s="239">
        <f t="shared" si="0"/>
        <v>1</v>
      </c>
    </row>
    <row r="27" spans="17:20">
      <c r="Q27" s="242" t="s">
        <v>241</v>
      </c>
      <c r="R27" s="242" t="s">
        <v>228</v>
      </c>
      <c r="S27" s="242" t="s">
        <v>229</v>
      </c>
    </row>
    <row r="28" spans="17:20">
      <c r="Q28" s="219" t="s">
        <v>242</v>
      </c>
      <c r="R28" s="223">
        <f>国籍別外国人留学生数!V27</f>
        <v>3290</v>
      </c>
      <c r="S28" s="220">
        <f t="shared" ref="S28:S35" si="1">R28/$R$35</f>
        <v>0.83544946673438292</v>
      </c>
    </row>
    <row r="29" spans="17:20">
      <c r="Q29" s="219" t="s">
        <v>243</v>
      </c>
      <c r="R29" s="219">
        <f>国籍別外国人留学生数!V128</f>
        <v>328</v>
      </c>
      <c r="S29" s="220">
        <f t="shared" si="1"/>
        <v>8.3291010665312346E-2</v>
      </c>
    </row>
    <row r="30" spans="17:20">
      <c r="Q30" s="219" t="s">
        <v>244</v>
      </c>
      <c r="R30" s="219">
        <f>国籍別外国人留学生数!V74</f>
        <v>97</v>
      </c>
      <c r="S30" s="220">
        <f>R30/$R$35</f>
        <v>2.4631792788217369E-2</v>
      </c>
    </row>
    <row r="31" spans="17:20">
      <c r="Q31" s="219" t="s">
        <v>245</v>
      </c>
      <c r="R31" s="219">
        <f>国籍別外国人留学生数!V88</f>
        <v>75</v>
      </c>
      <c r="S31" s="220">
        <f>R31/$R$35</f>
        <v>1.9045200609446419E-2</v>
      </c>
    </row>
    <row r="32" spans="17:20">
      <c r="Q32" s="219" t="s">
        <v>246</v>
      </c>
      <c r="R32" s="219">
        <f>国籍別外国人留学生数!V63</f>
        <v>68</v>
      </c>
      <c r="S32" s="220">
        <f>R32/$R$35</f>
        <v>1.7267648552564754E-2</v>
      </c>
    </row>
    <row r="33" spans="1:19">
      <c r="Q33" s="219" t="s">
        <v>247</v>
      </c>
      <c r="R33" s="219">
        <f>国籍別外国人留学生数!V39</f>
        <v>44</v>
      </c>
      <c r="S33" s="220">
        <f>R33/$R$35</f>
        <v>1.11731843575419E-2</v>
      </c>
    </row>
    <row r="34" spans="1:19">
      <c r="Q34" s="219" t="s">
        <v>248</v>
      </c>
      <c r="R34" s="219">
        <f>国籍別外国人留学生数!V70</f>
        <v>36</v>
      </c>
      <c r="S34" s="220">
        <f t="shared" si="1"/>
        <v>9.141696292534281E-3</v>
      </c>
    </row>
    <row r="35" spans="1:19">
      <c r="Q35" s="219"/>
      <c r="R35" s="223">
        <f>SUM(R28:R34)</f>
        <v>3938</v>
      </c>
      <c r="S35" s="220">
        <f t="shared" si="1"/>
        <v>1</v>
      </c>
    </row>
    <row r="44" spans="1:19" ht="20.25" customHeight="1">
      <c r="A44" s="224" t="s">
        <v>249</v>
      </c>
    </row>
    <row r="69" spans="4:19">
      <c r="D69" s="175" t="s">
        <v>250</v>
      </c>
    </row>
    <row r="80" spans="4:19">
      <c r="S80" s="225"/>
    </row>
    <row r="93" spans="2:2">
      <c r="B93" s="226"/>
    </row>
    <row r="94" spans="2:2">
      <c r="B94" s="226"/>
    </row>
    <row r="95" spans="2:2">
      <c r="B95" s="226"/>
    </row>
  </sheetData>
  <phoneticPr fontId="1"/>
  <pageMargins left="0.7" right="0.7" top="0.75" bottom="0.75" header="0.3" footer="0.3"/>
  <pageSetup paperSize="9" scale="60" orientation="landscape" r:id="rId1"/>
  <rowBreaks count="1" manualBreakCount="1">
    <brk id="44"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7"/>
  <sheetViews>
    <sheetView view="pageBreakPreview" zoomScaleNormal="100" zoomScaleSheetLayoutView="100" workbookViewId="0">
      <selection sqref="A1:H1"/>
    </sheetView>
  </sheetViews>
  <sheetFormatPr defaultRowHeight="16.5"/>
  <cols>
    <col min="1" max="1" width="2.875" style="213" bestFit="1" customWidth="1"/>
    <col min="2" max="2" width="26.5" style="174" customWidth="1"/>
    <col min="3" max="6" width="19" style="174" customWidth="1"/>
    <col min="7" max="7" width="19" style="176" customWidth="1"/>
    <col min="8" max="8" width="19" style="204" customWidth="1"/>
    <col min="9" max="256" width="9" style="174"/>
    <col min="257" max="257" width="2.875" style="175" bestFit="1" customWidth="1"/>
    <col min="258" max="258" width="26.5" style="175" customWidth="1"/>
    <col min="259" max="264" width="19" style="175" customWidth="1"/>
    <col min="265" max="512" width="9" style="175"/>
    <col min="513" max="513" width="2.875" style="175" bestFit="1" customWidth="1"/>
    <col min="514" max="514" width="26.5" style="175" customWidth="1"/>
    <col min="515" max="520" width="19" style="175" customWidth="1"/>
    <col min="521" max="768" width="9" style="175"/>
    <col min="769" max="769" width="2.875" style="175" bestFit="1" customWidth="1"/>
    <col min="770" max="770" width="26.5" style="175" customWidth="1"/>
    <col min="771" max="776" width="19" style="175" customWidth="1"/>
    <col min="777" max="1024" width="9" style="175"/>
    <col min="1025" max="1025" width="2.875" style="175" bestFit="1" customWidth="1"/>
    <col min="1026" max="1026" width="26.5" style="175" customWidth="1"/>
    <col min="1027" max="1032" width="19" style="175" customWidth="1"/>
    <col min="1033" max="1280" width="9" style="175"/>
    <col min="1281" max="1281" width="2.875" style="175" bestFit="1" customWidth="1"/>
    <col min="1282" max="1282" width="26.5" style="175" customWidth="1"/>
    <col min="1283" max="1288" width="19" style="175" customWidth="1"/>
    <col min="1289" max="1536" width="9" style="175"/>
    <col min="1537" max="1537" width="2.875" style="175" bestFit="1" customWidth="1"/>
    <col min="1538" max="1538" width="26.5" style="175" customWidth="1"/>
    <col min="1539" max="1544" width="19" style="175" customWidth="1"/>
    <col min="1545" max="1792" width="9" style="175"/>
    <col min="1793" max="1793" width="2.875" style="175" bestFit="1" customWidth="1"/>
    <col min="1794" max="1794" width="26.5" style="175" customWidth="1"/>
    <col min="1795" max="1800" width="19" style="175" customWidth="1"/>
    <col min="1801" max="2048" width="9" style="175"/>
    <col min="2049" max="2049" width="2.875" style="175" bestFit="1" customWidth="1"/>
    <col min="2050" max="2050" width="26.5" style="175" customWidth="1"/>
    <col min="2051" max="2056" width="19" style="175" customWidth="1"/>
    <col min="2057" max="2304" width="9" style="175"/>
    <col min="2305" max="2305" width="2.875" style="175" bestFit="1" customWidth="1"/>
    <col min="2306" max="2306" width="26.5" style="175" customWidth="1"/>
    <col min="2307" max="2312" width="19" style="175" customWidth="1"/>
    <col min="2313" max="2560" width="9" style="175"/>
    <col min="2561" max="2561" width="2.875" style="175" bestFit="1" customWidth="1"/>
    <col min="2562" max="2562" width="26.5" style="175" customWidth="1"/>
    <col min="2563" max="2568" width="19" style="175" customWidth="1"/>
    <col min="2569" max="2816" width="9" style="175"/>
    <col min="2817" max="2817" width="2.875" style="175" bestFit="1" customWidth="1"/>
    <col min="2818" max="2818" width="26.5" style="175" customWidth="1"/>
    <col min="2819" max="2824" width="19" style="175" customWidth="1"/>
    <col min="2825" max="3072" width="9" style="175"/>
    <col min="3073" max="3073" width="2.875" style="175" bestFit="1" customWidth="1"/>
    <col min="3074" max="3074" width="26.5" style="175" customWidth="1"/>
    <col min="3075" max="3080" width="19" style="175" customWidth="1"/>
    <col min="3081" max="3328" width="9" style="175"/>
    <col min="3329" max="3329" width="2.875" style="175" bestFit="1" customWidth="1"/>
    <col min="3330" max="3330" width="26.5" style="175" customWidth="1"/>
    <col min="3331" max="3336" width="19" style="175" customWidth="1"/>
    <col min="3337" max="3584" width="9" style="175"/>
    <col min="3585" max="3585" width="2.875" style="175" bestFit="1" customWidth="1"/>
    <col min="3586" max="3586" width="26.5" style="175" customWidth="1"/>
    <col min="3587" max="3592" width="19" style="175" customWidth="1"/>
    <col min="3593" max="3840" width="9" style="175"/>
    <col min="3841" max="3841" width="2.875" style="175" bestFit="1" customWidth="1"/>
    <col min="3842" max="3842" width="26.5" style="175" customWidth="1"/>
    <col min="3843" max="3848" width="19" style="175" customWidth="1"/>
    <col min="3849" max="4096" width="9" style="175"/>
    <col min="4097" max="4097" width="2.875" style="175" bestFit="1" customWidth="1"/>
    <col min="4098" max="4098" width="26.5" style="175" customWidth="1"/>
    <col min="4099" max="4104" width="19" style="175" customWidth="1"/>
    <col min="4105" max="4352" width="9" style="175"/>
    <col min="4353" max="4353" width="2.875" style="175" bestFit="1" customWidth="1"/>
    <col min="4354" max="4354" width="26.5" style="175" customWidth="1"/>
    <col min="4355" max="4360" width="19" style="175" customWidth="1"/>
    <col min="4361" max="4608" width="9" style="175"/>
    <col min="4609" max="4609" width="2.875" style="175" bestFit="1" customWidth="1"/>
    <col min="4610" max="4610" width="26.5" style="175" customWidth="1"/>
    <col min="4611" max="4616" width="19" style="175" customWidth="1"/>
    <col min="4617" max="4864" width="9" style="175"/>
    <col min="4865" max="4865" width="2.875" style="175" bestFit="1" customWidth="1"/>
    <col min="4866" max="4866" width="26.5" style="175" customWidth="1"/>
    <col min="4867" max="4872" width="19" style="175" customWidth="1"/>
    <col min="4873" max="5120" width="9" style="175"/>
    <col min="5121" max="5121" width="2.875" style="175" bestFit="1" customWidth="1"/>
    <col min="5122" max="5122" width="26.5" style="175" customWidth="1"/>
    <col min="5123" max="5128" width="19" style="175" customWidth="1"/>
    <col min="5129" max="5376" width="9" style="175"/>
    <col min="5377" max="5377" width="2.875" style="175" bestFit="1" customWidth="1"/>
    <col min="5378" max="5378" width="26.5" style="175" customWidth="1"/>
    <col min="5379" max="5384" width="19" style="175" customWidth="1"/>
    <col min="5385" max="5632" width="9" style="175"/>
    <col min="5633" max="5633" width="2.875" style="175" bestFit="1" customWidth="1"/>
    <col min="5634" max="5634" width="26.5" style="175" customWidth="1"/>
    <col min="5635" max="5640" width="19" style="175" customWidth="1"/>
    <col min="5641" max="5888" width="9" style="175"/>
    <col min="5889" max="5889" width="2.875" style="175" bestFit="1" customWidth="1"/>
    <col min="5890" max="5890" width="26.5" style="175" customWidth="1"/>
    <col min="5891" max="5896" width="19" style="175" customWidth="1"/>
    <col min="5897" max="6144" width="9" style="175"/>
    <col min="6145" max="6145" width="2.875" style="175" bestFit="1" customWidth="1"/>
    <col min="6146" max="6146" width="26.5" style="175" customWidth="1"/>
    <col min="6147" max="6152" width="19" style="175" customWidth="1"/>
    <col min="6153" max="6400" width="9" style="175"/>
    <col min="6401" max="6401" width="2.875" style="175" bestFit="1" customWidth="1"/>
    <col min="6402" max="6402" width="26.5" style="175" customWidth="1"/>
    <col min="6403" max="6408" width="19" style="175" customWidth="1"/>
    <col min="6409" max="6656" width="9" style="175"/>
    <col min="6657" max="6657" width="2.875" style="175" bestFit="1" customWidth="1"/>
    <col min="6658" max="6658" width="26.5" style="175" customWidth="1"/>
    <col min="6659" max="6664" width="19" style="175" customWidth="1"/>
    <col min="6665" max="6912" width="9" style="175"/>
    <col min="6913" max="6913" width="2.875" style="175" bestFit="1" customWidth="1"/>
    <col min="6914" max="6914" width="26.5" style="175" customWidth="1"/>
    <col min="6915" max="6920" width="19" style="175" customWidth="1"/>
    <col min="6921" max="7168" width="9" style="175"/>
    <col min="7169" max="7169" width="2.875" style="175" bestFit="1" customWidth="1"/>
    <col min="7170" max="7170" width="26.5" style="175" customWidth="1"/>
    <col min="7171" max="7176" width="19" style="175" customWidth="1"/>
    <col min="7177" max="7424" width="9" style="175"/>
    <col min="7425" max="7425" width="2.875" style="175" bestFit="1" customWidth="1"/>
    <col min="7426" max="7426" width="26.5" style="175" customWidth="1"/>
    <col min="7427" max="7432" width="19" style="175" customWidth="1"/>
    <col min="7433" max="7680" width="9" style="175"/>
    <col min="7681" max="7681" width="2.875" style="175" bestFit="1" customWidth="1"/>
    <col min="7682" max="7682" width="26.5" style="175" customWidth="1"/>
    <col min="7683" max="7688" width="19" style="175" customWidth="1"/>
    <col min="7689" max="7936" width="9" style="175"/>
    <col min="7937" max="7937" width="2.875" style="175" bestFit="1" customWidth="1"/>
    <col min="7938" max="7938" width="26.5" style="175" customWidth="1"/>
    <col min="7939" max="7944" width="19" style="175" customWidth="1"/>
    <col min="7945" max="8192" width="9" style="175"/>
    <col min="8193" max="8193" width="2.875" style="175" bestFit="1" customWidth="1"/>
    <col min="8194" max="8194" width="26.5" style="175" customWidth="1"/>
    <col min="8195" max="8200" width="19" style="175" customWidth="1"/>
    <col min="8201" max="8448" width="9" style="175"/>
    <col min="8449" max="8449" width="2.875" style="175" bestFit="1" customWidth="1"/>
    <col min="8450" max="8450" width="26.5" style="175" customWidth="1"/>
    <col min="8451" max="8456" width="19" style="175" customWidth="1"/>
    <col min="8457" max="8704" width="9" style="175"/>
    <col min="8705" max="8705" width="2.875" style="175" bestFit="1" customWidth="1"/>
    <col min="8706" max="8706" width="26.5" style="175" customWidth="1"/>
    <col min="8707" max="8712" width="19" style="175" customWidth="1"/>
    <col min="8713" max="8960" width="9" style="175"/>
    <col min="8961" max="8961" width="2.875" style="175" bestFit="1" customWidth="1"/>
    <col min="8962" max="8962" width="26.5" style="175" customWidth="1"/>
    <col min="8963" max="8968" width="19" style="175" customWidth="1"/>
    <col min="8969" max="9216" width="9" style="175"/>
    <col min="9217" max="9217" width="2.875" style="175" bestFit="1" customWidth="1"/>
    <col min="9218" max="9218" width="26.5" style="175" customWidth="1"/>
    <col min="9219" max="9224" width="19" style="175" customWidth="1"/>
    <col min="9225" max="9472" width="9" style="175"/>
    <col min="9473" max="9473" width="2.875" style="175" bestFit="1" customWidth="1"/>
    <col min="9474" max="9474" width="26.5" style="175" customWidth="1"/>
    <col min="9475" max="9480" width="19" style="175" customWidth="1"/>
    <col min="9481" max="9728" width="9" style="175"/>
    <col min="9729" max="9729" width="2.875" style="175" bestFit="1" customWidth="1"/>
    <col min="9730" max="9730" width="26.5" style="175" customWidth="1"/>
    <col min="9731" max="9736" width="19" style="175" customWidth="1"/>
    <col min="9737" max="9984" width="9" style="175"/>
    <col min="9985" max="9985" width="2.875" style="175" bestFit="1" customWidth="1"/>
    <col min="9986" max="9986" width="26.5" style="175" customWidth="1"/>
    <col min="9987" max="9992" width="19" style="175" customWidth="1"/>
    <col min="9993" max="10240" width="9" style="175"/>
    <col min="10241" max="10241" width="2.875" style="175" bestFit="1" customWidth="1"/>
    <col min="10242" max="10242" width="26.5" style="175" customWidth="1"/>
    <col min="10243" max="10248" width="19" style="175" customWidth="1"/>
    <col min="10249" max="10496" width="9" style="175"/>
    <col min="10497" max="10497" width="2.875" style="175" bestFit="1" customWidth="1"/>
    <col min="10498" max="10498" width="26.5" style="175" customWidth="1"/>
    <col min="10499" max="10504" width="19" style="175" customWidth="1"/>
    <col min="10505" max="10752" width="9" style="175"/>
    <col min="10753" max="10753" width="2.875" style="175" bestFit="1" customWidth="1"/>
    <col min="10754" max="10754" width="26.5" style="175" customWidth="1"/>
    <col min="10755" max="10760" width="19" style="175" customWidth="1"/>
    <col min="10761" max="11008" width="9" style="175"/>
    <col min="11009" max="11009" width="2.875" style="175" bestFit="1" customWidth="1"/>
    <col min="11010" max="11010" width="26.5" style="175" customWidth="1"/>
    <col min="11011" max="11016" width="19" style="175" customWidth="1"/>
    <col min="11017" max="11264" width="9" style="175"/>
    <col min="11265" max="11265" width="2.875" style="175" bestFit="1" customWidth="1"/>
    <col min="11266" max="11266" width="26.5" style="175" customWidth="1"/>
    <col min="11267" max="11272" width="19" style="175" customWidth="1"/>
    <col min="11273" max="11520" width="9" style="175"/>
    <col min="11521" max="11521" width="2.875" style="175" bestFit="1" customWidth="1"/>
    <col min="11522" max="11522" width="26.5" style="175" customWidth="1"/>
    <col min="11523" max="11528" width="19" style="175" customWidth="1"/>
    <col min="11529" max="11776" width="9" style="175"/>
    <col min="11777" max="11777" width="2.875" style="175" bestFit="1" customWidth="1"/>
    <col min="11778" max="11778" width="26.5" style="175" customWidth="1"/>
    <col min="11779" max="11784" width="19" style="175" customWidth="1"/>
    <col min="11785" max="12032" width="9" style="175"/>
    <col min="12033" max="12033" width="2.875" style="175" bestFit="1" customWidth="1"/>
    <col min="12034" max="12034" width="26.5" style="175" customWidth="1"/>
    <col min="12035" max="12040" width="19" style="175" customWidth="1"/>
    <col min="12041" max="12288" width="9" style="175"/>
    <col min="12289" max="12289" width="2.875" style="175" bestFit="1" customWidth="1"/>
    <col min="12290" max="12290" width="26.5" style="175" customWidth="1"/>
    <col min="12291" max="12296" width="19" style="175" customWidth="1"/>
    <col min="12297" max="12544" width="9" style="175"/>
    <col min="12545" max="12545" width="2.875" style="175" bestFit="1" customWidth="1"/>
    <col min="12546" max="12546" width="26.5" style="175" customWidth="1"/>
    <col min="12547" max="12552" width="19" style="175" customWidth="1"/>
    <col min="12553" max="12800" width="9" style="175"/>
    <col min="12801" max="12801" width="2.875" style="175" bestFit="1" customWidth="1"/>
    <col min="12802" max="12802" width="26.5" style="175" customWidth="1"/>
    <col min="12803" max="12808" width="19" style="175" customWidth="1"/>
    <col min="12809" max="13056" width="9" style="175"/>
    <col min="13057" max="13057" width="2.875" style="175" bestFit="1" customWidth="1"/>
    <col min="13058" max="13058" width="26.5" style="175" customWidth="1"/>
    <col min="13059" max="13064" width="19" style="175" customWidth="1"/>
    <col min="13065" max="13312" width="9" style="175"/>
    <col min="13313" max="13313" width="2.875" style="175" bestFit="1" customWidth="1"/>
    <col min="13314" max="13314" width="26.5" style="175" customWidth="1"/>
    <col min="13315" max="13320" width="19" style="175" customWidth="1"/>
    <col min="13321" max="13568" width="9" style="175"/>
    <col min="13569" max="13569" width="2.875" style="175" bestFit="1" customWidth="1"/>
    <col min="13570" max="13570" width="26.5" style="175" customWidth="1"/>
    <col min="13571" max="13576" width="19" style="175" customWidth="1"/>
    <col min="13577" max="13824" width="9" style="175"/>
    <col min="13825" max="13825" width="2.875" style="175" bestFit="1" customWidth="1"/>
    <col min="13826" max="13826" width="26.5" style="175" customWidth="1"/>
    <col min="13827" max="13832" width="19" style="175" customWidth="1"/>
    <col min="13833" max="14080" width="9" style="175"/>
    <col min="14081" max="14081" width="2.875" style="175" bestFit="1" customWidth="1"/>
    <col min="14082" max="14082" width="26.5" style="175" customWidth="1"/>
    <col min="14083" max="14088" width="19" style="175" customWidth="1"/>
    <col min="14089" max="14336" width="9" style="175"/>
    <col min="14337" max="14337" width="2.875" style="175" bestFit="1" customWidth="1"/>
    <col min="14338" max="14338" width="26.5" style="175" customWidth="1"/>
    <col min="14339" max="14344" width="19" style="175" customWidth="1"/>
    <col min="14345" max="14592" width="9" style="175"/>
    <col min="14593" max="14593" width="2.875" style="175" bestFit="1" customWidth="1"/>
    <col min="14594" max="14594" width="26.5" style="175" customWidth="1"/>
    <col min="14595" max="14600" width="19" style="175" customWidth="1"/>
    <col min="14601" max="14848" width="9" style="175"/>
    <col min="14849" max="14849" width="2.875" style="175" bestFit="1" customWidth="1"/>
    <col min="14850" max="14850" width="26.5" style="175" customWidth="1"/>
    <col min="14851" max="14856" width="19" style="175" customWidth="1"/>
    <col min="14857" max="15104" width="9" style="175"/>
    <col min="15105" max="15105" width="2.875" style="175" bestFit="1" customWidth="1"/>
    <col min="15106" max="15106" width="26.5" style="175" customWidth="1"/>
    <col min="15107" max="15112" width="19" style="175" customWidth="1"/>
    <col min="15113" max="15360" width="9" style="175"/>
    <col min="15361" max="15361" width="2.875" style="175" bestFit="1" customWidth="1"/>
    <col min="15362" max="15362" width="26.5" style="175" customWidth="1"/>
    <col min="15363" max="15368" width="19" style="175" customWidth="1"/>
    <col min="15369" max="15616" width="9" style="175"/>
    <col min="15617" max="15617" width="2.875" style="175" bestFit="1" customWidth="1"/>
    <col min="15618" max="15618" width="26.5" style="175" customWidth="1"/>
    <col min="15619" max="15624" width="19" style="175" customWidth="1"/>
    <col min="15625" max="15872" width="9" style="175"/>
    <col min="15873" max="15873" width="2.875" style="175" bestFit="1" customWidth="1"/>
    <col min="15874" max="15874" width="26.5" style="175" customWidth="1"/>
    <col min="15875" max="15880" width="19" style="175" customWidth="1"/>
    <col min="15881" max="16128" width="9" style="175"/>
    <col min="16129" max="16129" width="2.875" style="175" bestFit="1" customWidth="1"/>
    <col min="16130" max="16130" width="26.5" style="175" customWidth="1"/>
    <col min="16131" max="16136" width="19" style="175" customWidth="1"/>
    <col min="16137" max="16384" width="9" style="175"/>
  </cols>
  <sheetData>
    <row r="1" spans="1:256" ht="25.5" customHeight="1">
      <c r="A1" s="264" t="s">
        <v>216</v>
      </c>
      <c r="B1" s="265"/>
      <c r="C1" s="265"/>
      <c r="D1" s="265"/>
      <c r="E1" s="265"/>
      <c r="F1" s="265"/>
      <c r="G1" s="265"/>
      <c r="H1" s="265"/>
    </row>
    <row r="2" spans="1:256" ht="24.75" customHeight="1" thickBot="1">
      <c r="B2" s="129"/>
      <c r="C2" s="130"/>
      <c r="D2" s="130"/>
      <c r="E2" s="130"/>
      <c r="F2" s="130"/>
      <c r="H2" s="212" t="s">
        <v>217</v>
      </c>
    </row>
    <row r="3" spans="1:256" ht="37.5">
      <c r="A3" s="214"/>
      <c r="B3" s="131"/>
      <c r="C3" s="132" t="s">
        <v>197</v>
      </c>
      <c r="D3" s="133" t="s">
        <v>198</v>
      </c>
      <c r="E3" s="134" t="s">
        <v>199</v>
      </c>
      <c r="F3" s="134" t="s">
        <v>200</v>
      </c>
      <c r="G3" s="135" t="s">
        <v>201</v>
      </c>
      <c r="H3" s="177" t="s">
        <v>202</v>
      </c>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78"/>
      <c r="DI3" s="178"/>
      <c r="DJ3" s="178"/>
      <c r="DK3" s="178"/>
      <c r="DL3" s="178"/>
      <c r="DM3" s="178"/>
      <c r="DN3" s="178"/>
      <c r="DO3" s="178"/>
      <c r="DP3" s="178"/>
      <c r="DQ3" s="178"/>
      <c r="DR3" s="178"/>
      <c r="DS3" s="178"/>
      <c r="DT3" s="178"/>
      <c r="DU3" s="178"/>
      <c r="DV3" s="178"/>
      <c r="DW3" s="178"/>
      <c r="DX3" s="178"/>
      <c r="DY3" s="178"/>
      <c r="DZ3" s="178"/>
      <c r="EA3" s="178"/>
      <c r="EB3" s="178"/>
      <c r="EC3" s="178"/>
      <c r="ED3" s="178"/>
      <c r="EE3" s="178"/>
      <c r="EF3" s="178"/>
      <c r="EG3" s="178"/>
      <c r="EH3" s="178"/>
      <c r="EI3" s="178"/>
      <c r="EJ3" s="178"/>
      <c r="EK3" s="178"/>
      <c r="EL3" s="178"/>
      <c r="EM3" s="178"/>
      <c r="EN3" s="178"/>
      <c r="EO3" s="178"/>
      <c r="EP3" s="178"/>
      <c r="EQ3" s="178"/>
      <c r="ER3" s="178"/>
      <c r="ES3" s="178"/>
      <c r="ET3" s="178"/>
      <c r="EU3" s="178"/>
      <c r="EV3" s="178"/>
      <c r="EW3" s="178"/>
      <c r="EX3" s="178"/>
      <c r="EY3" s="178"/>
      <c r="EZ3" s="178"/>
      <c r="FA3" s="178"/>
      <c r="FB3" s="178"/>
      <c r="FC3" s="178"/>
      <c r="FD3" s="178"/>
      <c r="FE3" s="178"/>
      <c r="FF3" s="178"/>
      <c r="FG3" s="178"/>
      <c r="FH3" s="178"/>
      <c r="FI3" s="178"/>
      <c r="FJ3" s="178"/>
      <c r="FK3" s="178"/>
      <c r="FL3" s="178"/>
      <c r="FM3" s="178"/>
      <c r="FN3" s="178"/>
      <c r="FO3" s="178"/>
      <c r="FP3" s="178"/>
      <c r="FQ3" s="178"/>
      <c r="FR3" s="178"/>
      <c r="FS3" s="178"/>
      <c r="FT3" s="178"/>
      <c r="FU3" s="178"/>
      <c r="FV3" s="178"/>
      <c r="FW3" s="178"/>
      <c r="FX3" s="178"/>
      <c r="FY3" s="178"/>
      <c r="FZ3" s="178"/>
      <c r="GA3" s="178"/>
      <c r="GB3" s="178"/>
      <c r="GC3" s="178"/>
      <c r="GD3" s="178"/>
      <c r="GE3" s="178"/>
      <c r="GF3" s="178"/>
      <c r="GG3" s="178"/>
      <c r="GH3" s="178"/>
      <c r="GI3" s="178"/>
      <c r="GJ3" s="178"/>
      <c r="GK3" s="178"/>
      <c r="GL3" s="178"/>
      <c r="GM3" s="178"/>
      <c r="GN3" s="178"/>
      <c r="GO3" s="178"/>
      <c r="GP3" s="178"/>
      <c r="GQ3" s="178"/>
      <c r="GR3" s="178"/>
      <c r="GS3" s="178"/>
      <c r="GT3" s="178"/>
      <c r="GU3" s="178"/>
      <c r="GV3" s="178"/>
      <c r="GW3" s="178"/>
      <c r="GX3" s="178"/>
      <c r="GY3" s="178"/>
      <c r="GZ3" s="178"/>
      <c r="HA3" s="178"/>
      <c r="HB3" s="178"/>
      <c r="HC3" s="178"/>
      <c r="HD3" s="178"/>
      <c r="HE3" s="178"/>
      <c r="HF3" s="178"/>
      <c r="HG3" s="178"/>
      <c r="HH3" s="178"/>
      <c r="HI3" s="178"/>
      <c r="HJ3" s="178"/>
      <c r="HK3" s="178"/>
      <c r="HL3" s="178"/>
      <c r="HM3" s="178"/>
      <c r="HN3" s="178"/>
      <c r="HO3" s="178"/>
      <c r="HP3" s="178"/>
      <c r="HQ3" s="178"/>
      <c r="HR3" s="178"/>
      <c r="HS3" s="178"/>
      <c r="HT3" s="178"/>
      <c r="HU3" s="178"/>
      <c r="HV3" s="178"/>
      <c r="HW3" s="178"/>
      <c r="HX3" s="178"/>
      <c r="HY3" s="178"/>
      <c r="HZ3" s="178"/>
      <c r="IA3" s="178"/>
      <c r="IB3" s="178"/>
      <c r="IC3" s="178"/>
      <c r="ID3" s="178"/>
      <c r="IE3" s="178"/>
      <c r="IF3" s="178"/>
      <c r="IG3" s="178"/>
      <c r="IH3" s="178"/>
      <c r="II3" s="178"/>
      <c r="IJ3" s="178"/>
      <c r="IK3" s="178"/>
      <c r="IL3" s="178"/>
      <c r="IM3" s="178"/>
      <c r="IN3" s="178"/>
      <c r="IO3" s="178"/>
      <c r="IP3" s="178"/>
      <c r="IQ3" s="178"/>
      <c r="IR3" s="178"/>
      <c r="IS3" s="178"/>
      <c r="IT3" s="178"/>
      <c r="IU3" s="178"/>
      <c r="IV3" s="178"/>
    </row>
    <row r="4" spans="1:256" ht="15" customHeight="1">
      <c r="A4" s="266" t="s">
        <v>218</v>
      </c>
      <c r="B4" s="136" t="s">
        <v>203</v>
      </c>
      <c r="C4" s="168">
        <v>12796</v>
      </c>
      <c r="D4" s="137">
        <f t="shared" ref="D4:D9" si="0">C4-F4</f>
        <v>9794</v>
      </c>
      <c r="E4" s="137">
        <f>外国人学生数!F26+外国人学生数!J26</f>
        <v>2834</v>
      </c>
      <c r="F4" s="137">
        <f>外国人学生数!F30+外国人学生数!J30</f>
        <v>3002</v>
      </c>
      <c r="G4" s="138">
        <f t="shared" ref="G4:G9" si="1">E4/C4</f>
        <v>0.221475461081588</v>
      </c>
      <c r="H4" s="139">
        <v>0.20277667592225307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79"/>
      <c r="CB4" s="179"/>
      <c r="CC4" s="179"/>
      <c r="CD4" s="179"/>
      <c r="CE4" s="179"/>
      <c r="CF4" s="179"/>
      <c r="CG4" s="179"/>
      <c r="CH4" s="179"/>
      <c r="CI4" s="179"/>
      <c r="CJ4" s="179"/>
      <c r="CK4" s="179"/>
      <c r="CL4" s="179"/>
      <c r="CM4" s="179"/>
      <c r="CN4" s="179"/>
      <c r="CO4" s="179"/>
      <c r="CP4" s="179"/>
      <c r="CQ4" s="179"/>
      <c r="CR4" s="179"/>
      <c r="CS4" s="179"/>
      <c r="CT4" s="179"/>
      <c r="CU4" s="179"/>
      <c r="CV4" s="179"/>
      <c r="CW4" s="179"/>
      <c r="CX4" s="179"/>
      <c r="CY4" s="179"/>
      <c r="CZ4" s="179"/>
      <c r="DA4" s="179"/>
      <c r="DB4" s="179"/>
      <c r="DC4" s="179"/>
      <c r="DD4" s="179"/>
      <c r="DE4" s="179"/>
      <c r="DF4" s="179"/>
      <c r="DG4" s="179"/>
      <c r="DH4" s="179"/>
      <c r="DI4" s="179"/>
      <c r="DJ4" s="179"/>
      <c r="DK4" s="179"/>
      <c r="DL4" s="179"/>
      <c r="DM4" s="179"/>
      <c r="DN4" s="179"/>
      <c r="DO4" s="179"/>
      <c r="DP4" s="179"/>
      <c r="DQ4" s="179"/>
      <c r="DR4" s="179"/>
      <c r="DS4" s="179"/>
      <c r="DT4" s="179"/>
      <c r="DU4" s="179"/>
      <c r="DV4" s="179"/>
      <c r="DW4" s="179"/>
      <c r="DX4" s="179"/>
      <c r="DY4" s="179"/>
      <c r="DZ4" s="179"/>
      <c r="EA4" s="179"/>
      <c r="EB4" s="179"/>
      <c r="EC4" s="179"/>
      <c r="ED4" s="179"/>
      <c r="EE4" s="179"/>
      <c r="EF4" s="179"/>
      <c r="EG4" s="179"/>
      <c r="EH4" s="179"/>
      <c r="EI4" s="179"/>
      <c r="EJ4" s="179"/>
      <c r="EK4" s="179"/>
      <c r="EL4" s="179"/>
      <c r="EM4" s="179"/>
      <c r="EN4" s="179"/>
      <c r="EO4" s="179"/>
      <c r="EP4" s="179"/>
      <c r="EQ4" s="179"/>
      <c r="ER4" s="179"/>
      <c r="ES4" s="179"/>
      <c r="ET4" s="179"/>
      <c r="EU4" s="179"/>
      <c r="EV4" s="179"/>
      <c r="EW4" s="179"/>
      <c r="EX4" s="179"/>
      <c r="EY4" s="179"/>
      <c r="EZ4" s="179"/>
      <c r="FA4" s="179"/>
      <c r="FB4" s="179"/>
      <c r="FC4" s="179"/>
      <c r="FD4" s="179"/>
      <c r="FE4" s="179"/>
      <c r="FF4" s="179"/>
      <c r="FG4" s="179"/>
      <c r="FH4" s="179"/>
      <c r="FI4" s="179"/>
      <c r="FJ4" s="179"/>
      <c r="FK4" s="179"/>
      <c r="FL4" s="179"/>
      <c r="FM4" s="179"/>
      <c r="FN4" s="179"/>
      <c r="FO4" s="179"/>
      <c r="FP4" s="179"/>
      <c r="FQ4" s="179"/>
      <c r="FR4" s="179"/>
      <c r="FS4" s="179"/>
      <c r="FT4" s="179"/>
      <c r="FU4" s="179"/>
      <c r="FV4" s="179"/>
      <c r="FW4" s="179"/>
      <c r="FX4" s="179"/>
      <c r="FY4" s="179"/>
      <c r="FZ4" s="179"/>
      <c r="GA4" s="179"/>
      <c r="GB4" s="179"/>
      <c r="GC4" s="179"/>
      <c r="GD4" s="179"/>
      <c r="GE4" s="179"/>
      <c r="GF4" s="179"/>
      <c r="GG4" s="179"/>
      <c r="GH4" s="179"/>
      <c r="GI4" s="179"/>
      <c r="GJ4" s="179"/>
      <c r="GK4" s="179"/>
      <c r="GL4" s="179"/>
      <c r="GM4" s="179"/>
      <c r="GN4" s="179"/>
      <c r="GO4" s="179"/>
      <c r="GP4" s="179"/>
      <c r="GQ4" s="179"/>
      <c r="GR4" s="179"/>
      <c r="GS4" s="179"/>
      <c r="GT4" s="179"/>
      <c r="GU4" s="179"/>
      <c r="GV4" s="179"/>
      <c r="GW4" s="179"/>
      <c r="GX4" s="179"/>
      <c r="GY4" s="179"/>
      <c r="GZ4" s="179"/>
      <c r="HA4" s="179"/>
      <c r="HB4" s="179"/>
      <c r="HC4" s="179"/>
      <c r="HD4" s="179"/>
      <c r="HE4" s="179"/>
      <c r="HF4" s="179"/>
      <c r="HG4" s="179"/>
      <c r="HH4" s="179"/>
      <c r="HI4" s="179"/>
      <c r="HJ4" s="179"/>
      <c r="HK4" s="179"/>
      <c r="HL4" s="179"/>
      <c r="HM4" s="179"/>
      <c r="HN4" s="179"/>
      <c r="HO4" s="179"/>
      <c r="HP4" s="179"/>
      <c r="HQ4" s="179"/>
      <c r="HR4" s="179"/>
      <c r="HS4" s="179"/>
      <c r="HT4" s="179"/>
      <c r="HU4" s="179"/>
      <c r="HV4" s="179"/>
      <c r="HW4" s="179"/>
      <c r="HX4" s="179"/>
      <c r="HY4" s="179"/>
      <c r="HZ4" s="179"/>
      <c r="IA4" s="179"/>
      <c r="IB4" s="179"/>
      <c r="IC4" s="179"/>
      <c r="ID4" s="179"/>
      <c r="IE4" s="179"/>
      <c r="IF4" s="179"/>
      <c r="IG4" s="179"/>
      <c r="IH4" s="179"/>
      <c r="II4" s="179"/>
      <c r="IJ4" s="179"/>
      <c r="IK4" s="179"/>
      <c r="IL4" s="179"/>
      <c r="IM4" s="179"/>
      <c r="IN4" s="179"/>
      <c r="IO4" s="179"/>
      <c r="IP4" s="179"/>
      <c r="IQ4" s="179"/>
      <c r="IR4" s="179"/>
      <c r="IS4" s="179"/>
      <c r="IT4" s="179"/>
      <c r="IU4" s="179"/>
      <c r="IV4" s="179"/>
    </row>
    <row r="5" spans="1:256" ht="15" customHeight="1">
      <c r="A5" s="267"/>
      <c r="B5" s="140" t="s">
        <v>204</v>
      </c>
      <c r="C5" s="169">
        <v>834</v>
      </c>
      <c r="D5" s="141">
        <f t="shared" si="0"/>
        <v>703</v>
      </c>
      <c r="E5" s="141">
        <f>外国人学生数!H26</f>
        <v>123</v>
      </c>
      <c r="F5" s="141">
        <f>外国人学生数!H30</f>
        <v>131</v>
      </c>
      <c r="G5" s="142">
        <f t="shared" si="1"/>
        <v>0.14748201438848921</v>
      </c>
      <c r="H5" s="143">
        <v>0.12707838479809977</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E5" s="179"/>
      <c r="DF5" s="179"/>
      <c r="DG5" s="179"/>
      <c r="DH5" s="179"/>
      <c r="DI5" s="179"/>
      <c r="DJ5" s="179"/>
      <c r="DK5" s="179"/>
      <c r="DL5" s="179"/>
      <c r="DM5" s="179"/>
      <c r="DN5" s="179"/>
      <c r="DO5" s="179"/>
      <c r="DP5" s="179"/>
      <c r="DQ5" s="179"/>
      <c r="DR5" s="179"/>
      <c r="DS5" s="179"/>
      <c r="DT5" s="179"/>
      <c r="DU5" s="179"/>
      <c r="DV5" s="179"/>
      <c r="DW5" s="179"/>
      <c r="DX5" s="179"/>
      <c r="DY5" s="179"/>
      <c r="DZ5" s="179"/>
      <c r="EA5" s="179"/>
      <c r="EB5" s="179"/>
      <c r="EC5" s="179"/>
      <c r="ED5" s="179"/>
      <c r="EE5" s="179"/>
      <c r="EF5" s="179"/>
      <c r="EG5" s="179"/>
      <c r="EH5" s="179"/>
      <c r="EI5" s="179"/>
      <c r="EJ5" s="179"/>
      <c r="EK5" s="179"/>
      <c r="EL5" s="179"/>
      <c r="EM5" s="179"/>
      <c r="EN5" s="179"/>
      <c r="EO5" s="179"/>
      <c r="EP5" s="179"/>
      <c r="EQ5" s="179"/>
      <c r="ER5" s="179"/>
      <c r="ES5" s="179"/>
      <c r="ET5" s="179"/>
      <c r="EU5" s="179"/>
      <c r="EV5" s="179"/>
      <c r="EW5" s="179"/>
      <c r="EX5" s="179"/>
      <c r="EY5" s="179"/>
      <c r="EZ5" s="179"/>
      <c r="FA5" s="179"/>
      <c r="FB5" s="179"/>
      <c r="FC5" s="179"/>
      <c r="FD5" s="179"/>
      <c r="FE5" s="179"/>
      <c r="FF5" s="179"/>
      <c r="FG5" s="179"/>
      <c r="FH5" s="179"/>
      <c r="FI5" s="179"/>
      <c r="FJ5" s="179"/>
      <c r="FK5" s="179"/>
      <c r="FL5" s="179"/>
      <c r="FM5" s="179"/>
      <c r="FN5" s="179"/>
      <c r="FO5" s="179"/>
      <c r="FP5" s="179"/>
      <c r="FQ5" s="179"/>
      <c r="FR5" s="179"/>
      <c r="FS5" s="179"/>
      <c r="FT5" s="179"/>
      <c r="FU5" s="179"/>
      <c r="FV5" s="179"/>
      <c r="FW5" s="179"/>
      <c r="FX5" s="179"/>
      <c r="FY5" s="179"/>
      <c r="FZ5" s="179"/>
      <c r="GA5" s="179"/>
      <c r="GB5" s="179"/>
      <c r="GC5" s="179"/>
      <c r="GD5" s="179"/>
      <c r="GE5" s="179"/>
      <c r="GF5" s="179"/>
      <c r="GG5" s="179"/>
      <c r="GH5" s="179"/>
      <c r="GI5" s="179"/>
      <c r="GJ5" s="179"/>
      <c r="GK5" s="179"/>
      <c r="GL5" s="179"/>
      <c r="GM5" s="179"/>
      <c r="GN5" s="179"/>
      <c r="GO5" s="179"/>
      <c r="GP5" s="179"/>
      <c r="GQ5" s="179"/>
      <c r="GR5" s="179"/>
      <c r="GS5" s="179"/>
      <c r="GT5" s="179"/>
      <c r="GU5" s="179"/>
      <c r="GV5" s="179"/>
      <c r="GW5" s="179"/>
      <c r="GX5" s="179"/>
      <c r="GY5" s="179"/>
      <c r="GZ5" s="179"/>
      <c r="HA5" s="179"/>
      <c r="HB5" s="179"/>
      <c r="HC5" s="179"/>
      <c r="HD5" s="179"/>
      <c r="HE5" s="179"/>
      <c r="HF5" s="179"/>
      <c r="HG5" s="179"/>
      <c r="HH5" s="179"/>
      <c r="HI5" s="179"/>
      <c r="HJ5" s="179"/>
      <c r="HK5" s="179"/>
      <c r="HL5" s="179"/>
      <c r="HM5" s="179"/>
      <c r="HN5" s="179"/>
      <c r="HO5" s="179"/>
      <c r="HP5" s="179"/>
      <c r="HQ5" s="179"/>
      <c r="HR5" s="179"/>
      <c r="HS5" s="179"/>
      <c r="HT5" s="179"/>
      <c r="HU5" s="179"/>
      <c r="HV5" s="179"/>
      <c r="HW5" s="179"/>
      <c r="HX5" s="179"/>
      <c r="HY5" s="179"/>
      <c r="HZ5" s="179"/>
      <c r="IA5" s="179"/>
      <c r="IB5" s="179"/>
      <c r="IC5" s="179"/>
      <c r="ID5" s="179"/>
      <c r="IE5" s="179"/>
      <c r="IF5" s="179"/>
      <c r="IG5" s="179"/>
      <c r="IH5" s="179"/>
      <c r="II5" s="179"/>
      <c r="IJ5" s="179"/>
      <c r="IK5" s="179"/>
      <c r="IL5" s="179"/>
      <c r="IM5" s="179"/>
      <c r="IN5" s="179"/>
      <c r="IO5" s="179"/>
      <c r="IP5" s="179"/>
      <c r="IQ5" s="179"/>
      <c r="IR5" s="179"/>
      <c r="IS5" s="179"/>
      <c r="IT5" s="179"/>
      <c r="IU5" s="179"/>
      <c r="IV5" s="179"/>
    </row>
    <row r="6" spans="1:256" ht="15" customHeight="1">
      <c r="A6" s="267"/>
      <c r="B6" s="140" t="s">
        <v>205</v>
      </c>
      <c r="C6" s="169">
        <v>385</v>
      </c>
      <c r="D6" s="141">
        <f t="shared" si="0"/>
        <v>0</v>
      </c>
      <c r="E6" s="141">
        <v>385</v>
      </c>
      <c r="F6" s="141">
        <v>385</v>
      </c>
      <c r="G6" s="142">
        <f t="shared" si="1"/>
        <v>1</v>
      </c>
      <c r="H6" s="143">
        <v>0.99290780141843971</v>
      </c>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c r="CK6" s="179"/>
      <c r="CL6" s="179"/>
      <c r="CM6" s="179"/>
      <c r="CN6" s="179"/>
      <c r="CO6" s="179"/>
      <c r="CP6" s="179"/>
      <c r="CQ6" s="179"/>
      <c r="CR6" s="179"/>
      <c r="CS6" s="179"/>
      <c r="CT6" s="179"/>
      <c r="CU6" s="179"/>
      <c r="CV6" s="179"/>
      <c r="CW6" s="179"/>
      <c r="CX6" s="179"/>
      <c r="CY6" s="179"/>
      <c r="CZ6" s="179"/>
      <c r="DA6" s="179"/>
      <c r="DB6" s="179"/>
      <c r="DC6" s="179"/>
      <c r="DD6" s="179"/>
      <c r="DE6" s="179"/>
      <c r="DF6" s="179"/>
      <c r="DG6" s="179"/>
      <c r="DH6" s="179"/>
      <c r="DI6" s="179"/>
      <c r="DJ6" s="179"/>
      <c r="DK6" s="179"/>
      <c r="DL6" s="179"/>
      <c r="DM6" s="179"/>
      <c r="DN6" s="179"/>
      <c r="DO6" s="179"/>
      <c r="DP6" s="179"/>
      <c r="DQ6" s="179"/>
      <c r="DR6" s="179"/>
      <c r="DS6" s="179"/>
      <c r="DT6" s="179"/>
      <c r="DU6" s="179"/>
      <c r="DV6" s="179"/>
      <c r="DW6" s="179"/>
      <c r="DX6" s="179"/>
      <c r="DY6" s="179"/>
      <c r="DZ6" s="179"/>
      <c r="EA6" s="179"/>
      <c r="EB6" s="179"/>
      <c r="EC6" s="179"/>
      <c r="ED6" s="179"/>
      <c r="EE6" s="179"/>
      <c r="EF6" s="179"/>
      <c r="EG6" s="179"/>
      <c r="EH6" s="179"/>
      <c r="EI6" s="179"/>
      <c r="EJ6" s="179"/>
      <c r="EK6" s="179"/>
      <c r="EL6" s="179"/>
      <c r="EM6" s="179"/>
      <c r="EN6" s="179"/>
      <c r="EO6" s="179"/>
      <c r="EP6" s="179"/>
      <c r="EQ6" s="179"/>
      <c r="ER6" s="179"/>
      <c r="ES6" s="179"/>
      <c r="ET6" s="179"/>
      <c r="EU6" s="179"/>
      <c r="EV6" s="179"/>
      <c r="EW6" s="179"/>
      <c r="EX6" s="179"/>
      <c r="EY6" s="179"/>
      <c r="EZ6" s="179"/>
      <c r="FA6" s="179"/>
      <c r="FB6" s="179"/>
      <c r="FC6" s="179"/>
      <c r="FD6" s="179"/>
      <c r="FE6" s="179"/>
      <c r="FF6" s="179"/>
      <c r="FG6" s="179"/>
      <c r="FH6" s="179"/>
      <c r="FI6" s="179"/>
      <c r="FJ6" s="179"/>
      <c r="FK6" s="179"/>
      <c r="FL6" s="179"/>
      <c r="FM6" s="179"/>
      <c r="FN6" s="179"/>
      <c r="FO6" s="179"/>
      <c r="FP6" s="179"/>
      <c r="FQ6" s="179"/>
      <c r="FR6" s="179"/>
      <c r="FS6" s="179"/>
      <c r="FT6" s="179"/>
      <c r="FU6" s="179"/>
      <c r="FV6" s="179"/>
      <c r="FW6" s="179"/>
      <c r="FX6" s="179"/>
      <c r="FY6" s="179"/>
      <c r="FZ6" s="179"/>
      <c r="GA6" s="179"/>
      <c r="GB6" s="179"/>
      <c r="GC6" s="179"/>
      <c r="GD6" s="179"/>
      <c r="GE6" s="179"/>
      <c r="GF6" s="179"/>
      <c r="GG6" s="179"/>
      <c r="GH6" s="179"/>
      <c r="GI6" s="179"/>
      <c r="GJ6" s="179"/>
      <c r="GK6" s="179"/>
      <c r="GL6" s="179"/>
      <c r="GM6" s="179"/>
      <c r="GN6" s="179"/>
      <c r="GO6" s="179"/>
      <c r="GP6" s="179"/>
      <c r="GQ6" s="179"/>
      <c r="GR6" s="179"/>
      <c r="GS6" s="179"/>
      <c r="GT6" s="179"/>
      <c r="GU6" s="179"/>
      <c r="GV6" s="179"/>
      <c r="GW6" s="179"/>
      <c r="GX6" s="179"/>
      <c r="GY6" s="179"/>
      <c r="GZ6" s="179"/>
      <c r="HA6" s="179"/>
      <c r="HB6" s="179"/>
      <c r="HC6" s="179"/>
      <c r="HD6" s="179"/>
      <c r="HE6" s="179"/>
      <c r="HF6" s="179"/>
      <c r="HG6" s="179"/>
      <c r="HH6" s="179"/>
      <c r="HI6" s="179"/>
      <c r="HJ6" s="179"/>
      <c r="HK6" s="179"/>
      <c r="HL6" s="179"/>
      <c r="HM6" s="179"/>
      <c r="HN6" s="179"/>
      <c r="HO6" s="179"/>
      <c r="HP6" s="179"/>
      <c r="HQ6" s="179"/>
      <c r="HR6" s="179"/>
      <c r="HS6" s="179"/>
      <c r="HT6" s="179"/>
      <c r="HU6" s="179"/>
      <c r="HV6" s="179"/>
      <c r="HW6" s="179"/>
      <c r="HX6" s="179"/>
      <c r="HY6" s="179"/>
      <c r="HZ6" s="179"/>
      <c r="IA6" s="179"/>
      <c r="IB6" s="179"/>
      <c r="IC6" s="179"/>
      <c r="ID6" s="179"/>
      <c r="IE6" s="179"/>
      <c r="IF6" s="179"/>
      <c r="IG6" s="179"/>
      <c r="IH6" s="179"/>
      <c r="II6" s="179"/>
      <c r="IJ6" s="179"/>
      <c r="IK6" s="179"/>
      <c r="IL6" s="179"/>
      <c r="IM6" s="179"/>
      <c r="IN6" s="179"/>
      <c r="IO6" s="179"/>
      <c r="IP6" s="179"/>
      <c r="IQ6" s="179"/>
      <c r="IR6" s="179"/>
      <c r="IS6" s="179"/>
      <c r="IT6" s="179"/>
      <c r="IU6" s="179"/>
      <c r="IV6" s="179"/>
    </row>
    <row r="7" spans="1:256" ht="15" customHeight="1">
      <c r="A7" s="267"/>
      <c r="B7" s="140" t="s">
        <v>206</v>
      </c>
      <c r="C7" s="169">
        <v>72</v>
      </c>
      <c r="D7" s="141">
        <f t="shared" si="0"/>
        <v>60</v>
      </c>
      <c r="E7" s="141">
        <v>12</v>
      </c>
      <c r="F7" s="141">
        <v>12</v>
      </c>
      <c r="G7" s="142">
        <f t="shared" si="1"/>
        <v>0.16666666666666666</v>
      </c>
      <c r="H7" s="143">
        <v>0.27692307692307694</v>
      </c>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79"/>
      <c r="FE7" s="179"/>
      <c r="FF7" s="179"/>
      <c r="FG7" s="179"/>
      <c r="FH7" s="179"/>
      <c r="FI7" s="179"/>
      <c r="FJ7" s="179"/>
      <c r="FK7" s="179"/>
      <c r="FL7" s="179"/>
      <c r="FM7" s="179"/>
      <c r="FN7" s="179"/>
      <c r="FO7" s="179"/>
      <c r="FP7" s="179"/>
      <c r="FQ7" s="179"/>
      <c r="FR7" s="179"/>
      <c r="FS7" s="179"/>
      <c r="FT7" s="179"/>
      <c r="FU7" s="179"/>
      <c r="FV7" s="179"/>
      <c r="FW7" s="179"/>
      <c r="FX7" s="179"/>
      <c r="FY7" s="179"/>
      <c r="FZ7" s="179"/>
      <c r="GA7" s="179"/>
      <c r="GB7" s="179"/>
      <c r="GC7" s="179"/>
      <c r="GD7" s="179"/>
      <c r="GE7" s="179"/>
      <c r="GF7" s="179"/>
      <c r="GG7" s="179"/>
      <c r="GH7" s="179"/>
      <c r="GI7" s="179"/>
      <c r="GJ7" s="179"/>
      <c r="GK7" s="179"/>
      <c r="GL7" s="179"/>
      <c r="GM7" s="179"/>
      <c r="GN7" s="179"/>
      <c r="GO7" s="179"/>
      <c r="GP7" s="179"/>
      <c r="GQ7" s="179"/>
      <c r="GR7" s="179"/>
      <c r="GS7" s="179"/>
      <c r="GT7" s="179"/>
      <c r="GU7" s="179"/>
      <c r="GV7" s="179"/>
      <c r="GW7" s="179"/>
      <c r="GX7" s="179"/>
      <c r="GY7" s="179"/>
      <c r="GZ7" s="179"/>
      <c r="HA7" s="179"/>
      <c r="HB7" s="179"/>
      <c r="HC7" s="179"/>
      <c r="HD7" s="179"/>
      <c r="HE7" s="179"/>
      <c r="HF7" s="179"/>
      <c r="HG7" s="179"/>
      <c r="HH7" s="179"/>
      <c r="HI7" s="179"/>
      <c r="HJ7" s="179"/>
      <c r="HK7" s="179"/>
      <c r="HL7" s="179"/>
      <c r="HM7" s="179"/>
      <c r="HN7" s="179"/>
      <c r="HO7" s="179"/>
      <c r="HP7" s="179"/>
      <c r="HQ7" s="179"/>
      <c r="HR7" s="179"/>
      <c r="HS7" s="179"/>
      <c r="HT7" s="179"/>
      <c r="HU7" s="179"/>
      <c r="HV7" s="179"/>
      <c r="HW7" s="179"/>
      <c r="HX7" s="179"/>
      <c r="HY7" s="179"/>
      <c r="HZ7" s="179"/>
      <c r="IA7" s="179"/>
      <c r="IB7" s="179"/>
      <c r="IC7" s="179"/>
      <c r="ID7" s="179"/>
      <c r="IE7" s="179"/>
      <c r="IF7" s="179"/>
      <c r="IG7" s="179"/>
      <c r="IH7" s="179"/>
      <c r="II7" s="179"/>
      <c r="IJ7" s="179"/>
      <c r="IK7" s="179"/>
      <c r="IL7" s="179"/>
      <c r="IM7" s="179"/>
      <c r="IN7" s="179"/>
      <c r="IO7" s="179"/>
      <c r="IP7" s="179"/>
      <c r="IQ7" s="179"/>
      <c r="IR7" s="179"/>
      <c r="IS7" s="179"/>
      <c r="IT7" s="179"/>
      <c r="IU7" s="179"/>
      <c r="IV7" s="179"/>
    </row>
    <row r="8" spans="1:256" ht="15" customHeight="1">
      <c r="A8" s="267"/>
      <c r="B8" s="208" t="s">
        <v>219</v>
      </c>
      <c r="C8" s="170">
        <v>152</v>
      </c>
      <c r="D8" s="141">
        <f t="shared" si="0"/>
        <v>55</v>
      </c>
      <c r="E8" s="141">
        <v>97</v>
      </c>
      <c r="F8" s="141">
        <v>97</v>
      </c>
      <c r="G8" s="145">
        <f t="shared" si="1"/>
        <v>0.63815789473684215</v>
      </c>
      <c r="H8" s="146">
        <v>0.5273972602739726</v>
      </c>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79"/>
      <c r="DK8" s="179"/>
      <c r="DL8" s="179"/>
      <c r="DM8" s="179"/>
      <c r="DN8" s="179"/>
      <c r="DO8" s="179"/>
      <c r="DP8" s="179"/>
      <c r="DQ8" s="179"/>
      <c r="DR8" s="179"/>
      <c r="DS8" s="179"/>
      <c r="DT8" s="179"/>
      <c r="DU8" s="179"/>
      <c r="DV8" s="179"/>
      <c r="DW8" s="179"/>
      <c r="DX8" s="179"/>
      <c r="DY8" s="179"/>
      <c r="DZ8" s="179"/>
      <c r="EA8" s="179"/>
      <c r="EB8" s="179"/>
      <c r="EC8" s="179"/>
      <c r="ED8" s="179"/>
      <c r="EE8" s="179"/>
      <c r="EF8" s="179"/>
      <c r="EG8" s="179"/>
      <c r="EH8" s="179"/>
      <c r="EI8" s="179"/>
      <c r="EJ8" s="179"/>
      <c r="EK8" s="179"/>
      <c r="EL8" s="179"/>
      <c r="EM8" s="179"/>
      <c r="EN8" s="179"/>
      <c r="EO8" s="179"/>
      <c r="EP8" s="179"/>
      <c r="EQ8" s="179"/>
      <c r="ER8" s="179"/>
      <c r="ES8" s="179"/>
      <c r="ET8" s="179"/>
      <c r="EU8" s="179"/>
      <c r="EV8" s="179"/>
      <c r="EW8" s="179"/>
      <c r="EX8" s="179"/>
      <c r="EY8" s="179"/>
      <c r="EZ8" s="179"/>
      <c r="FA8" s="179"/>
      <c r="FB8" s="179"/>
      <c r="FC8" s="179"/>
      <c r="FD8" s="179"/>
      <c r="FE8" s="179"/>
      <c r="FF8" s="179"/>
      <c r="FG8" s="179"/>
      <c r="FH8" s="179"/>
      <c r="FI8" s="179"/>
      <c r="FJ8" s="179"/>
      <c r="FK8" s="179"/>
      <c r="FL8" s="179"/>
      <c r="FM8" s="179"/>
      <c r="FN8" s="179"/>
      <c r="FO8" s="179"/>
      <c r="FP8" s="179"/>
      <c r="FQ8" s="179"/>
      <c r="FR8" s="179"/>
      <c r="FS8" s="179"/>
      <c r="FT8" s="179"/>
      <c r="FU8" s="179"/>
      <c r="FV8" s="179"/>
      <c r="FW8" s="179"/>
      <c r="FX8" s="179"/>
      <c r="FY8" s="179"/>
      <c r="FZ8" s="179"/>
      <c r="GA8" s="179"/>
      <c r="GB8" s="179"/>
      <c r="GC8" s="179"/>
      <c r="GD8" s="179"/>
      <c r="GE8" s="179"/>
      <c r="GF8" s="179"/>
      <c r="GG8" s="179"/>
      <c r="GH8" s="179"/>
      <c r="GI8" s="179"/>
      <c r="GJ8" s="179"/>
      <c r="GK8" s="179"/>
      <c r="GL8" s="179"/>
      <c r="GM8" s="179"/>
      <c r="GN8" s="179"/>
      <c r="GO8" s="179"/>
      <c r="GP8" s="179"/>
      <c r="GQ8" s="179"/>
      <c r="GR8" s="179"/>
      <c r="GS8" s="179"/>
      <c r="GT8" s="179"/>
      <c r="GU8" s="179"/>
      <c r="GV8" s="179"/>
      <c r="GW8" s="179"/>
      <c r="GX8" s="179"/>
      <c r="GY8" s="179"/>
      <c r="GZ8" s="179"/>
      <c r="HA8" s="179"/>
      <c r="HB8" s="179"/>
      <c r="HC8" s="179"/>
      <c r="HD8" s="179"/>
      <c r="HE8" s="179"/>
      <c r="HF8" s="179"/>
      <c r="HG8" s="179"/>
      <c r="HH8" s="179"/>
      <c r="HI8" s="179"/>
      <c r="HJ8" s="179"/>
      <c r="HK8" s="179"/>
      <c r="HL8" s="179"/>
      <c r="HM8" s="179"/>
      <c r="HN8" s="179"/>
      <c r="HO8" s="179"/>
      <c r="HP8" s="179"/>
      <c r="HQ8" s="179"/>
      <c r="HR8" s="179"/>
      <c r="HS8" s="179"/>
      <c r="HT8" s="179"/>
      <c r="HU8" s="179"/>
      <c r="HV8" s="179"/>
      <c r="HW8" s="179"/>
      <c r="HX8" s="179"/>
      <c r="HY8" s="179"/>
      <c r="HZ8" s="179"/>
      <c r="IA8" s="179"/>
      <c r="IB8" s="179"/>
      <c r="IC8" s="179"/>
      <c r="ID8" s="179"/>
      <c r="IE8" s="179"/>
      <c r="IF8" s="179"/>
      <c r="IG8" s="179"/>
      <c r="IH8" s="179"/>
      <c r="II8" s="179"/>
      <c r="IJ8" s="179"/>
      <c r="IK8" s="179"/>
      <c r="IL8" s="179"/>
      <c r="IM8" s="179"/>
      <c r="IN8" s="179"/>
      <c r="IO8" s="179"/>
      <c r="IP8" s="179"/>
      <c r="IQ8" s="179"/>
      <c r="IR8" s="179"/>
      <c r="IS8" s="179"/>
      <c r="IT8" s="179"/>
      <c r="IU8" s="179"/>
      <c r="IV8" s="179"/>
    </row>
    <row r="9" spans="1:256" ht="15" customHeight="1">
      <c r="A9" s="267"/>
      <c r="B9" s="144" t="s">
        <v>207</v>
      </c>
      <c r="C9" s="169">
        <v>33</v>
      </c>
      <c r="D9" s="141">
        <f t="shared" si="0"/>
        <v>33</v>
      </c>
      <c r="E9" s="141">
        <v>0</v>
      </c>
      <c r="F9" s="141">
        <v>0</v>
      </c>
      <c r="G9" s="145">
        <f t="shared" si="1"/>
        <v>0</v>
      </c>
      <c r="H9" s="146">
        <v>1.6949152542372881E-2</v>
      </c>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c r="DF9" s="179"/>
      <c r="DG9" s="179"/>
      <c r="DH9" s="179"/>
      <c r="DI9" s="179"/>
      <c r="DJ9" s="179"/>
      <c r="DK9" s="179"/>
      <c r="DL9" s="179"/>
      <c r="DM9" s="179"/>
      <c r="DN9" s="179"/>
      <c r="DO9" s="179"/>
      <c r="DP9" s="179"/>
      <c r="DQ9" s="179"/>
      <c r="DR9" s="179"/>
      <c r="DS9" s="179"/>
      <c r="DT9" s="179"/>
      <c r="DU9" s="179"/>
      <c r="DV9" s="179"/>
      <c r="DW9" s="179"/>
      <c r="DX9" s="179"/>
      <c r="DY9" s="179"/>
      <c r="DZ9" s="179"/>
      <c r="EA9" s="179"/>
      <c r="EB9" s="179"/>
      <c r="EC9" s="179"/>
      <c r="ED9" s="179"/>
      <c r="EE9" s="179"/>
      <c r="EF9" s="179"/>
      <c r="EG9" s="179"/>
      <c r="EH9" s="179"/>
      <c r="EI9" s="179"/>
      <c r="EJ9" s="179"/>
      <c r="EK9" s="179"/>
      <c r="EL9" s="179"/>
      <c r="EM9" s="179"/>
      <c r="EN9" s="179"/>
      <c r="EO9" s="179"/>
      <c r="EP9" s="179"/>
      <c r="EQ9" s="179"/>
      <c r="ER9" s="179"/>
      <c r="ES9" s="179"/>
      <c r="ET9" s="179"/>
      <c r="EU9" s="179"/>
      <c r="EV9" s="179"/>
      <c r="EW9" s="179"/>
      <c r="EX9" s="179"/>
      <c r="EY9" s="179"/>
      <c r="EZ9" s="179"/>
      <c r="FA9" s="179"/>
      <c r="FB9" s="179"/>
      <c r="FC9" s="179"/>
      <c r="FD9" s="179"/>
      <c r="FE9" s="179"/>
      <c r="FF9" s="179"/>
      <c r="FG9" s="179"/>
      <c r="FH9" s="179"/>
      <c r="FI9" s="179"/>
      <c r="FJ9" s="179"/>
      <c r="FK9" s="179"/>
      <c r="FL9" s="179"/>
      <c r="FM9" s="179"/>
      <c r="FN9" s="179"/>
      <c r="FO9" s="179"/>
      <c r="FP9" s="179"/>
      <c r="FQ9" s="179"/>
      <c r="FR9" s="179"/>
      <c r="FS9" s="179"/>
      <c r="FT9" s="179"/>
      <c r="FU9" s="179"/>
      <c r="FV9" s="179"/>
      <c r="FW9" s="179"/>
      <c r="FX9" s="179"/>
      <c r="FY9" s="179"/>
      <c r="FZ9" s="179"/>
      <c r="GA9" s="179"/>
      <c r="GB9" s="179"/>
      <c r="GC9" s="179"/>
      <c r="GD9" s="179"/>
      <c r="GE9" s="179"/>
      <c r="GF9" s="179"/>
      <c r="GG9" s="179"/>
      <c r="GH9" s="179"/>
      <c r="GI9" s="179"/>
      <c r="GJ9" s="179"/>
      <c r="GK9" s="179"/>
      <c r="GL9" s="179"/>
      <c r="GM9" s="179"/>
      <c r="GN9" s="179"/>
      <c r="GO9" s="179"/>
      <c r="GP9" s="179"/>
      <c r="GQ9" s="179"/>
      <c r="GR9" s="179"/>
      <c r="GS9" s="179"/>
      <c r="GT9" s="179"/>
      <c r="GU9" s="179"/>
      <c r="GV9" s="179"/>
      <c r="GW9" s="179"/>
      <c r="GX9" s="179"/>
      <c r="GY9" s="179"/>
      <c r="GZ9" s="179"/>
      <c r="HA9" s="179"/>
      <c r="HB9" s="179"/>
      <c r="HC9" s="179"/>
      <c r="HD9" s="179"/>
      <c r="HE9" s="179"/>
      <c r="HF9" s="179"/>
      <c r="HG9" s="179"/>
      <c r="HH9" s="179"/>
      <c r="HI9" s="179"/>
      <c r="HJ9" s="179"/>
      <c r="HK9" s="179"/>
      <c r="HL9" s="179"/>
      <c r="HM9" s="179"/>
      <c r="HN9" s="179"/>
      <c r="HO9" s="179"/>
      <c r="HP9" s="179"/>
      <c r="HQ9" s="179"/>
      <c r="HR9" s="179"/>
      <c r="HS9" s="179"/>
      <c r="HT9" s="179"/>
      <c r="HU9" s="179"/>
      <c r="HV9" s="179"/>
      <c r="HW9" s="179"/>
      <c r="HX9" s="179"/>
      <c r="HY9" s="179"/>
      <c r="HZ9" s="179"/>
      <c r="IA9" s="179"/>
      <c r="IB9" s="179"/>
      <c r="IC9" s="179"/>
      <c r="ID9" s="179"/>
      <c r="IE9" s="179"/>
      <c r="IF9" s="179"/>
      <c r="IG9" s="179"/>
      <c r="IH9" s="179"/>
      <c r="II9" s="179"/>
      <c r="IJ9" s="179"/>
      <c r="IK9" s="179"/>
      <c r="IL9" s="179"/>
      <c r="IM9" s="179"/>
      <c r="IN9" s="179"/>
      <c r="IO9" s="179"/>
      <c r="IP9" s="179"/>
      <c r="IQ9" s="179"/>
      <c r="IR9" s="179"/>
      <c r="IS9" s="179"/>
      <c r="IT9" s="179"/>
      <c r="IU9" s="179"/>
      <c r="IV9" s="179"/>
    </row>
    <row r="10" spans="1:256" ht="15" customHeight="1">
      <c r="A10" s="267"/>
      <c r="B10" s="209" t="s">
        <v>220</v>
      </c>
      <c r="C10" s="147" t="s">
        <v>208</v>
      </c>
      <c r="D10" s="148" t="s">
        <v>208</v>
      </c>
      <c r="E10" s="173">
        <f>114-29</f>
        <v>85</v>
      </c>
      <c r="F10" s="173">
        <f>114-29</f>
        <v>85</v>
      </c>
      <c r="G10" s="149" t="s">
        <v>208</v>
      </c>
      <c r="H10" s="150" t="s">
        <v>209</v>
      </c>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c r="BT10" s="179"/>
      <c r="BU10" s="179"/>
      <c r="BV10" s="179"/>
      <c r="BW10" s="179"/>
      <c r="BX10" s="179"/>
      <c r="BY10" s="179"/>
      <c r="BZ10" s="179"/>
      <c r="CA10" s="179"/>
      <c r="CB10" s="179"/>
      <c r="CC10" s="179"/>
      <c r="CD10" s="179"/>
      <c r="CE10" s="179"/>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79"/>
      <c r="DB10" s="179"/>
      <c r="DC10" s="179"/>
      <c r="DD10" s="179"/>
      <c r="DE10" s="179"/>
      <c r="DF10" s="179"/>
      <c r="DG10" s="179"/>
      <c r="DH10" s="179"/>
      <c r="DI10" s="179"/>
      <c r="DJ10" s="179"/>
      <c r="DK10" s="179"/>
      <c r="DL10" s="179"/>
      <c r="DM10" s="179"/>
      <c r="DN10" s="179"/>
      <c r="DO10" s="179"/>
      <c r="DP10" s="179"/>
      <c r="DQ10" s="179"/>
      <c r="DR10" s="179"/>
      <c r="DS10" s="179"/>
      <c r="DT10" s="179"/>
      <c r="DU10" s="179"/>
      <c r="DV10" s="179"/>
      <c r="DW10" s="179"/>
      <c r="DX10" s="179"/>
      <c r="DY10" s="179"/>
      <c r="DZ10" s="179"/>
      <c r="EA10" s="179"/>
      <c r="EB10" s="179"/>
      <c r="EC10" s="179"/>
      <c r="ED10" s="179"/>
      <c r="EE10" s="179"/>
      <c r="EF10" s="179"/>
      <c r="EG10" s="179"/>
      <c r="EH10" s="179"/>
      <c r="EI10" s="179"/>
      <c r="EJ10" s="179"/>
      <c r="EK10" s="179"/>
      <c r="EL10" s="179"/>
      <c r="EM10" s="179"/>
      <c r="EN10" s="179"/>
      <c r="EO10" s="179"/>
      <c r="EP10" s="179"/>
      <c r="EQ10" s="179"/>
      <c r="ER10" s="179"/>
      <c r="ES10" s="179"/>
      <c r="ET10" s="179"/>
      <c r="EU10" s="179"/>
      <c r="EV10" s="179"/>
      <c r="EW10" s="179"/>
      <c r="EX10" s="179"/>
      <c r="EY10" s="179"/>
      <c r="EZ10" s="179"/>
      <c r="FA10" s="179"/>
      <c r="FB10" s="179"/>
      <c r="FC10" s="179"/>
      <c r="FD10" s="179"/>
      <c r="FE10" s="179"/>
      <c r="FF10" s="179"/>
      <c r="FG10" s="179"/>
      <c r="FH10" s="179"/>
      <c r="FI10" s="179"/>
      <c r="FJ10" s="179"/>
      <c r="FK10" s="179"/>
      <c r="FL10" s="179"/>
      <c r="FM10" s="179"/>
      <c r="FN10" s="179"/>
      <c r="FO10" s="179"/>
      <c r="FP10" s="179"/>
      <c r="FQ10" s="179"/>
      <c r="FR10" s="179"/>
      <c r="FS10" s="179"/>
      <c r="FT10" s="179"/>
      <c r="FU10" s="179"/>
      <c r="FV10" s="179"/>
      <c r="FW10" s="179"/>
      <c r="FX10" s="179"/>
      <c r="FY10" s="179"/>
      <c r="FZ10" s="179"/>
      <c r="GA10" s="179"/>
      <c r="GB10" s="179"/>
      <c r="GC10" s="179"/>
      <c r="GD10" s="179"/>
      <c r="GE10" s="179"/>
      <c r="GF10" s="179"/>
      <c r="GG10" s="179"/>
      <c r="GH10" s="179"/>
      <c r="GI10" s="179"/>
      <c r="GJ10" s="179"/>
      <c r="GK10" s="179"/>
      <c r="GL10" s="179"/>
      <c r="GM10" s="179"/>
      <c r="GN10" s="179"/>
      <c r="GO10" s="179"/>
      <c r="GP10" s="179"/>
      <c r="GQ10" s="179"/>
      <c r="GR10" s="179"/>
      <c r="GS10" s="179"/>
      <c r="GT10" s="179"/>
      <c r="GU10" s="179"/>
      <c r="GV10" s="179"/>
      <c r="GW10" s="179"/>
      <c r="GX10" s="179"/>
      <c r="GY10" s="179"/>
      <c r="GZ10" s="179"/>
      <c r="HA10" s="179"/>
      <c r="HB10" s="179"/>
      <c r="HC10" s="179"/>
      <c r="HD10" s="179"/>
      <c r="HE10" s="179"/>
      <c r="HF10" s="179"/>
      <c r="HG10" s="179"/>
      <c r="HH10" s="179"/>
      <c r="HI10" s="179"/>
      <c r="HJ10" s="179"/>
      <c r="HK10" s="179"/>
      <c r="HL10" s="179"/>
      <c r="HM10" s="179"/>
      <c r="HN10" s="179"/>
      <c r="HO10" s="179"/>
      <c r="HP10" s="179"/>
      <c r="HQ10" s="179"/>
      <c r="HR10" s="179"/>
      <c r="HS10" s="179"/>
      <c r="HT10" s="179"/>
      <c r="HU10" s="179"/>
      <c r="HV10" s="179"/>
      <c r="HW10" s="179"/>
      <c r="HX10" s="179"/>
      <c r="HY10" s="179"/>
      <c r="HZ10" s="179"/>
      <c r="IA10" s="179"/>
      <c r="IB10" s="179"/>
      <c r="IC10" s="179"/>
      <c r="ID10" s="179"/>
      <c r="IE10" s="179"/>
      <c r="IF10" s="179"/>
      <c r="IG10" s="179"/>
      <c r="IH10" s="179"/>
      <c r="II10" s="179"/>
      <c r="IJ10" s="179"/>
      <c r="IK10" s="179"/>
      <c r="IL10" s="179"/>
      <c r="IM10" s="179"/>
      <c r="IN10" s="179"/>
      <c r="IO10" s="179"/>
      <c r="IP10" s="179"/>
      <c r="IQ10" s="179"/>
      <c r="IR10" s="179"/>
      <c r="IS10" s="179"/>
      <c r="IT10" s="179"/>
      <c r="IU10" s="179"/>
      <c r="IV10" s="179"/>
    </row>
    <row r="11" spans="1:256" ht="15" customHeight="1" thickBot="1">
      <c r="A11" s="268"/>
      <c r="B11" s="151" t="s">
        <v>210</v>
      </c>
      <c r="C11" s="180">
        <f>SUM(C4:C10)</f>
        <v>14272</v>
      </c>
      <c r="D11" s="181">
        <f>SUM(D4:D10)</f>
        <v>10645</v>
      </c>
      <c r="E11" s="182">
        <f>SUM(E4:E10)</f>
        <v>3536</v>
      </c>
      <c r="F11" s="182">
        <f>SUM(F4:F10)</f>
        <v>3712</v>
      </c>
      <c r="G11" s="183">
        <f>E11/C11</f>
        <v>0.24775784753363228</v>
      </c>
      <c r="H11" s="184">
        <v>0.23210749646393211</v>
      </c>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79"/>
      <c r="CA11" s="179"/>
      <c r="CB11" s="179"/>
      <c r="CC11" s="179"/>
      <c r="CD11" s="179"/>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79"/>
      <c r="DB11" s="179"/>
      <c r="DC11" s="179"/>
      <c r="DD11" s="179"/>
      <c r="DE11" s="179"/>
      <c r="DF11" s="179"/>
      <c r="DG11" s="179"/>
      <c r="DH11" s="179"/>
      <c r="DI11" s="179"/>
      <c r="DJ11" s="179"/>
      <c r="DK11" s="179"/>
      <c r="DL11" s="179"/>
      <c r="DM11" s="179"/>
      <c r="DN11" s="179"/>
      <c r="DO11" s="179"/>
      <c r="DP11" s="179"/>
      <c r="DQ11" s="179"/>
      <c r="DR11" s="179"/>
      <c r="DS11" s="179"/>
      <c r="DT11" s="179"/>
      <c r="DU11" s="179"/>
      <c r="DV11" s="179"/>
      <c r="DW11" s="179"/>
      <c r="DX11" s="179"/>
      <c r="DY11" s="179"/>
      <c r="DZ11" s="179"/>
      <c r="EA11" s="179"/>
      <c r="EB11" s="179"/>
      <c r="EC11" s="179"/>
      <c r="ED11" s="179"/>
      <c r="EE11" s="179"/>
      <c r="EF11" s="179"/>
      <c r="EG11" s="179"/>
      <c r="EH11" s="179"/>
      <c r="EI11" s="179"/>
      <c r="EJ11" s="179"/>
      <c r="EK11" s="179"/>
      <c r="EL11" s="179"/>
      <c r="EM11" s="179"/>
      <c r="EN11" s="179"/>
      <c r="EO11" s="179"/>
      <c r="EP11" s="179"/>
      <c r="EQ11" s="179"/>
      <c r="ER11" s="179"/>
      <c r="ES11" s="179"/>
      <c r="ET11" s="179"/>
      <c r="EU11" s="179"/>
      <c r="EV11" s="179"/>
      <c r="EW11" s="179"/>
      <c r="EX11" s="179"/>
      <c r="EY11" s="179"/>
      <c r="EZ11" s="179"/>
      <c r="FA11" s="179"/>
      <c r="FB11" s="179"/>
      <c r="FC11" s="179"/>
      <c r="FD11" s="179"/>
      <c r="FE11" s="179"/>
      <c r="FF11" s="179"/>
      <c r="FG11" s="179"/>
      <c r="FH11" s="179"/>
      <c r="FI11" s="179"/>
      <c r="FJ11" s="179"/>
      <c r="FK11" s="179"/>
      <c r="FL11" s="179"/>
      <c r="FM11" s="179"/>
      <c r="FN11" s="179"/>
      <c r="FO11" s="179"/>
      <c r="FP11" s="179"/>
      <c r="FQ11" s="179"/>
      <c r="FR11" s="179"/>
      <c r="FS11" s="179"/>
      <c r="FT11" s="179"/>
      <c r="FU11" s="179"/>
      <c r="FV11" s="179"/>
      <c r="FW11" s="179"/>
      <c r="FX11" s="179"/>
      <c r="FY11" s="179"/>
      <c r="FZ11" s="179"/>
      <c r="GA11" s="179"/>
      <c r="GB11" s="179"/>
      <c r="GC11" s="179"/>
      <c r="GD11" s="179"/>
      <c r="GE11" s="179"/>
      <c r="GF11" s="179"/>
      <c r="GG11" s="179"/>
      <c r="GH11" s="179"/>
      <c r="GI11" s="179"/>
      <c r="GJ11" s="179"/>
      <c r="GK11" s="179"/>
      <c r="GL11" s="179"/>
      <c r="GM11" s="179"/>
      <c r="GN11" s="179"/>
      <c r="GO11" s="179"/>
      <c r="GP11" s="179"/>
      <c r="GQ11" s="179"/>
      <c r="GR11" s="179"/>
      <c r="GS11" s="179"/>
      <c r="GT11" s="179"/>
      <c r="GU11" s="179"/>
      <c r="GV11" s="179"/>
      <c r="GW11" s="179"/>
      <c r="GX11" s="179"/>
      <c r="GY11" s="179"/>
      <c r="GZ11" s="179"/>
      <c r="HA11" s="179"/>
      <c r="HB11" s="179"/>
      <c r="HC11" s="179"/>
      <c r="HD11" s="179"/>
      <c r="HE11" s="179"/>
      <c r="HF11" s="179"/>
      <c r="HG11" s="179"/>
      <c r="HH11" s="179"/>
      <c r="HI11" s="179"/>
      <c r="HJ11" s="179"/>
      <c r="HK11" s="179"/>
      <c r="HL11" s="179"/>
      <c r="HM11" s="179"/>
      <c r="HN11" s="179"/>
      <c r="HO11" s="179"/>
      <c r="HP11" s="179"/>
      <c r="HQ11" s="179"/>
      <c r="HR11" s="179"/>
      <c r="HS11" s="179"/>
      <c r="HT11" s="179"/>
      <c r="HU11" s="179"/>
      <c r="HV11" s="179"/>
      <c r="HW11" s="179"/>
      <c r="HX11" s="179"/>
      <c r="HY11" s="179"/>
      <c r="HZ11" s="179"/>
      <c r="IA11" s="179"/>
      <c r="IB11" s="179"/>
      <c r="IC11" s="179"/>
      <c r="ID11" s="179"/>
      <c r="IE11" s="179"/>
      <c r="IF11" s="179"/>
      <c r="IG11" s="179"/>
      <c r="IH11" s="179"/>
      <c r="II11" s="179"/>
      <c r="IJ11" s="179"/>
      <c r="IK11" s="179"/>
      <c r="IL11" s="179"/>
      <c r="IM11" s="179"/>
      <c r="IN11" s="179"/>
      <c r="IO11" s="179"/>
      <c r="IP11" s="179"/>
      <c r="IQ11" s="179"/>
      <c r="IR11" s="179"/>
      <c r="IS11" s="179"/>
      <c r="IT11" s="179"/>
      <c r="IU11" s="179"/>
      <c r="IV11" s="179"/>
    </row>
    <row r="12" spans="1:256" ht="15" customHeight="1" thickTop="1">
      <c r="A12" s="269" t="s">
        <v>211</v>
      </c>
      <c r="B12" s="152" t="s">
        <v>221</v>
      </c>
      <c r="C12" s="185">
        <v>14024</v>
      </c>
      <c r="D12" s="186">
        <f>C12-F12</f>
        <v>13572</v>
      </c>
      <c r="E12" s="187">
        <f>[2]外国人学生数!B26</f>
        <v>275</v>
      </c>
      <c r="F12" s="187">
        <f>[2]外国人学生数!B30</f>
        <v>452</v>
      </c>
      <c r="G12" s="188">
        <f>E12/C12</f>
        <v>1.9609241300627495E-2</v>
      </c>
      <c r="H12" s="189">
        <v>1.9782888158834451E-2</v>
      </c>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79"/>
      <c r="BY12" s="179"/>
      <c r="BZ12" s="179"/>
      <c r="CA12" s="179"/>
      <c r="CB12" s="179"/>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79"/>
      <c r="DC12" s="179"/>
      <c r="DD12" s="179"/>
      <c r="DE12" s="179"/>
      <c r="DF12" s="179"/>
      <c r="DG12" s="179"/>
      <c r="DH12" s="179"/>
      <c r="DI12" s="179"/>
      <c r="DJ12" s="179"/>
      <c r="DK12" s="179"/>
      <c r="DL12" s="179"/>
      <c r="DM12" s="179"/>
      <c r="DN12" s="179"/>
      <c r="DO12" s="179"/>
      <c r="DP12" s="179"/>
      <c r="DQ12" s="179"/>
      <c r="DR12" s="179"/>
      <c r="DS12" s="179"/>
      <c r="DT12" s="179"/>
      <c r="DU12" s="179"/>
      <c r="DV12" s="179"/>
      <c r="DW12" s="179"/>
      <c r="DX12" s="179"/>
      <c r="DY12" s="179"/>
      <c r="DZ12" s="179"/>
      <c r="EA12" s="179"/>
      <c r="EB12" s="179"/>
      <c r="EC12" s="179"/>
      <c r="ED12" s="179"/>
      <c r="EE12" s="179"/>
      <c r="EF12" s="179"/>
      <c r="EG12" s="179"/>
      <c r="EH12" s="179"/>
      <c r="EI12" s="179"/>
      <c r="EJ12" s="179"/>
      <c r="EK12" s="179"/>
      <c r="EL12" s="179"/>
      <c r="EM12" s="179"/>
      <c r="EN12" s="179"/>
      <c r="EO12" s="179"/>
      <c r="EP12" s="179"/>
      <c r="EQ12" s="179"/>
      <c r="ER12" s="179"/>
      <c r="ES12" s="179"/>
      <c r="ET12" s="179"/>
      <c r="EU12" s="179"/>
      <c r="EV12" s="179"/>
      <c r="EW12" s="179"/>
      <c r="EX12" s="179"/>
      <c r="EY12" s="179"/>
      <c r="EZ12" s="179"/>
      <c r="FA12" s="179"/>
      <c r="FB12" s="179"/>
      <c r="FC12" s="179"/>
      <c r="FD12" s="179"/>
      <c r="FE12" s="179"/>
      <c r="FF12" s="179"/>
      <c r="FG12" s="179"/>
      <c r="FH12" s="179"/>
      <c r="FI12" s="179"/>
      <c r="FJ12" s="179"/>
      <c r="FK12" s="179"/>
      <c r="FL12" s="179"/>
      <c r="FM12" s="179"/>
      <c r="FN12" s="179"/>
      <c r="FO12" s="179"/>
      <c r="FP12" s="179"/>
      <c r="FQ12" s="179"/>
      <c r="FR12" s="179"/>
      <c r="FS12" s="179"/>
      <c r="FT12" s="179"/>
      <c r="FU12" s="179"/>
      <c r="FV12" s="179"/>
      <c r="FW12" s="179"/>
      <c r="FX12" s="179"/>
      <c r="FY12" s="179"/>
      <c r="FZ12" s="179"/>
      <c r="GA12" s="179"/>
      <c r="GB12" s="179"/>
      <c r="GC12" s="179"/>
      <c r="GD12" s="179"/>
      <c r="GE12" s="179"/>
      <c r="GF12" s="179"/>
      <c r="GG12" s="179"/>
      <c r="GH12" s="179"/>
      <c r="GI12" s="179"/>
      <c r="GJ12" s="179"/>
      <c r="GK12" s="179"/>
      <c r="GL12" s="179"/>
      <c r="GM12" s="179"/>
      <c r="GN12" s="179"/>
      <c r="GO12" s="179"/>
      <c r="GP12" s="179"/>
      <c r="GQ12" s="179"/>
      <c r="GR12" s="179"/>
      <c r="GS12" s="179"/>
      <c r="GT12" s="179"/>
      <c r="GU12" s="179"/>
      <c r="GV12" s="179"/>
      <c r="GW12" s="179"/>
      <c r="GX12" s="179"/>
      <c r="GY12" s="179"/>
      <c r="GZ12" s="179"/>
      <c r="HA12" s="179"/>
      <c r="HB12" s="179"/>
      <c r="HC12" s="179"/>
      <c r="HD12" s="179"/>
      <c r="HE12" s="179"/>
      <c r="HF12" s="179"/>
      <c r="HG12" s="179"/>
      <c r="HH12" s="179"/>
      <c r="HI12" s="179"/>
      <c r="HJ12" s="179"/>
      <c r="HK12" s="179"/>
      <c r="HL12" s="179"/>
      <c r="HM12" s="179"/>
      <c r="HN12" s="179"/>
      <c r="HO12" s="179"/>
      <c r="HP12" s="179"/>
      <c r="HQ12" s="179"/>
      <c r="HR12" s="179"/>
      <c r="HS12" s="179"/>
      <c r="HT12" s="179"/>
      <c r="HU12" s="179"/>
      <c r="HV12" s="179"/>
      <c r="HW12" s="179"/>
      <c r="HX12" s="179"/>
      <c r="HY12" s="179"/>
      <c r="HZ12" s="179"/>
      <c r="IA12" s="179"/>
      <c r="IB12" s="179"/>
      <c r="IC12" s="179"/>
      <c r="ID12" s="179"/>
      <c r="IE12" s="179"/>
      <c r="IF12" s="179"/>
      <c r="IG12" s="179"/>
      <c r="IH12" s="179"/>
      <c r="II12" s="179"/>
      <c r="IJ12" s="179"/>
      <c r="IK12" s="179"/>
      <c r="IL12" s="179"/>
      <c r="IM12" s="179"/>
      <c r="IN12" s="179"/>
      <c r="IO12" s="179"/>
      <c r="IP12" s="179"/>
      <c r="IQ12" s="179"/>
      <c r="IR12" s="179"/>
      <c r="IS12" s="179"/>
      <c r="IT12" s="179"/>
      <c r="IU12" s="179"/>
      <c r="IV12" s="179"/>
    </row>
    <row r="13" spans="1:256" ht="15" customHeight="1">
      <c r="A13" s="269"/>
      <c r="B13" s="144" t="s">
        <v>222</v>
      </c>
      <c r="C13" s="170">
        <v>22</v>
      </c>
      <c r="D13" s="186">
        <f>C13-F13</f>
        <v>19</v>
      </c>
      <c r="E13" s="190">
        <v>3</v>
      </c>
      <c r="F13" s="190">
        <v>3</v>
      </c>
      <c r="G13" s="191">
        <f>E13/C13</f>
        <v>0.13636363636363635</v>
      </c>
      <c r="H13" s="192">
        <v>0.20588235294117646</v>
      </c>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c r="DC13" s="179"/>
      <c r="DD13" s="179"/>
      <c r="DE13" s="179"/>
      <c r="DF13" s="179"/>
      <c r="DG13" s="179"/>
      <c r="DH13" s="179"/>
      <c r="DI13" s="179"/>
      <c r="DJ13" s="179"/>
      <c r="DK13" s="179"/>
      <c r="DL13" s="179"/>
      <c r="DM13" s="179"/>
      <c r="DN13" s="179"/>
      <c r="DO13" s="179"/>
      <c r="DP13" s="179"/>
      <c r="DQ13" s="179"/>
      <c r="DR13" s="179"/>
      <c r="DS13" s="179"/>
      <c r="DT13" s="179"/>
      <c r="DU13" s="179"/>
      <c r="DV13" s="179"/>
      <c r="DW13" s="179"/>
      <c r="DX13" s="179"/>
      <c r="DY13" s="179"/>
      <c r="DZ13" s="179"/>
      <c r="EA13" s="179"/>
      <c r="EB13" s="179"/>
      <c r="EC13" s="179"/>
      <c r="ED13" s="179"/>
      <c r="EE13" s="179"/>
      <c r="EF13" s="179"/>
      <c r="EG13" s="179"/>
      <c r="EH13" s="179"/>
      <c r="EI13" s="179"/>
      <c r="EJ13" s="179"/>
      <c r="EK13" s="179"/>
      <c r="EL13" s="179"/>
      <c r="EM13" s="179"/>
      <c r="EN13" s="179"/>
      <c r="EO13" s="179"/>
      <c r="EP13" s="179"/>
      <c r="EQ13" s="179"/>
      <c r="ER13" s="179"/>
      <c r="ES13" s="179"/>
      <c r="ET13" s="179"/>
      <c r="EU13" s="179"/>
      <c r="EV13" s="179"/>
      <c r="EW13" s="179"/>
      <c r="EX13" s="179"/>
      <c r="EY13" s="179"/>
      <c r="EZ13" s="179"/>
      <c r="FA13" s="179"/>
      <c r="FB13" s="179"/>
      <c r="FC13" s="179"/>
      <c r="FD13" s="179"/>
      <c r="FE13" s="179"/>
      <c r="FF13" s="179"/>
      <c r="FG13" s="179"/>
      <c r="FH13" s="179"/>
      <c r="FI13" s="179"/>
      <c r="FJ13" s="179"/>
      <c r="FK13" s="179"/>
      <c r="FL13" s="179"/>
      <c r="FM13" s="179"/>
      <c r="FN13" s="179"/>
      <c r="FO13" s="179"/>
      <c r="FP13" s="179"/>
      <c r="FQ13" s="179"/>
      <c r="FR13" s="179"/>
      <c r="FS13" s="179"/>
      <c r="FT13" s="179"/>
      <c r="FU13" s="179"/>
      <c r="FV13" s="179"/>
      <c r="FW13" s="179"/>
      <c r="FX13" s="179"/>
      <c r="FY13" s="179"/>
      <c r="FZ13" s="179"/>
      <c r="GA13" s="179"/>
      <c r="GB13" s="179"/>
      <c r="GC13" s="179"/>
      <c r="GD13" s="179"/>
      <c r="GE13" s="179"/>
      <c r="GF13" s="179"/>
      <c r="GG13" s="179"/>
      <c r="GH13" s="179"/>
      <c r="GI13" s="179"/>
      <c r="GJ13" s="179"/>
      <c r="GK13" s="179"/>
      <c r="GL13" s="179"/>
      <c r="GM13" s="179"/>
      <c r="GN13" s="179"/>
      <c r="GO13" s="179"/>
      <c r="GP13" s="179"/>
      <c r="GQ13" s="179"/>
      <c r="GR13" s="179"/>
      <c r="GS13" s="179"/>
      <c r="GT13" s="179"/>
      <c r="GU13" s="179"/>
      <c r="GV13" s="179"/>
      <c r="GW13" s="179"/>
      <c r="GX13" s="179"/>
      <c r="GY13" s="179"/>
      <c r="GZ13" s="179"/>
      <c r="HA13" s="179"/>
      <c r="HB13" s="179"/>
      <c r="HC13" s="179"/>
      <c r="HD13" s="179"/>
      <c r="HE13" s="179"/>
      <c r="HF13" s="179"/>
      <c r="HG13" s="179"/>
      <c r="HH13" s="179"/>
      <c r="HI13" s="179"/>
      <c r="HJ13" s="179"/>
      <c r="HK13" s="179"/>
      <c r="HL13" s="179"/>
      <c r="HM13" s="179"/>
      <c r="HN13" s="179"/>
      <c r="HO13" s="179"/>
      <c r="HP13" s="179"/>
      <c r="HQ13" s="179"/>
      <c r="HR13" s="179"/>
      <c r="HS13" s="179"/>
      <c r="HT13" s="179"/>
      <c r="HU13" s="179"/>
      <c r="HV13" s="179"/>
      <c r="HW13" s="179"/>
      <c r="HX13" s="179"/>
      <c r="HY13" s="179"/>
      <c r="HZ13" s="179"/>
      <c r="IA13" s="179"/>
      <c r="IB13" s="179"/>
      <c r="IC13" s="179"/>
      <c r="ID13" s="179"/>
      <c r="IE13" s="179"/>
      <c r="IF13" s="179"/>
      <c r="IG13" s="179"/>
      <c r="IH13" s="179"/>
      <c r="II13" s="179"/>
      <c r="IJ13" s="179"/>
      <c r="IK13" s="179"/>
      <c r="IL13" s="179"/>
      <c r="IM13" s="179"/>
      <c r="IN13" s="179"/>
      <c r="IO13" s="179"/>
      <c r="IP13" s="179"/>
      <c r="IQ13" s="179"/>
      <c r="IR13" s="179"/>
      <c r="IS13" s="179"/>
      <c r="IT13" s="179"/>
      <c r="IU13" s="179"/>
      <c r="IV13" s="179"/>
    </row>
    <row r="14" spans="1:256" ht="15" customHeight="1">
      <c r="A14" s="269"/>
      <c r="B14" s="144" t="s">
        <v>223</v>
      </c>
      <c r="C14" s="170">
        <v>25</v>
      </c>
      <c r="D14" s="186">
        <f>C14-F14</f>
        <v>25</v>
      </c>
      <c r="E14" s="190">
        <v>0</v>
      </c>
      <c r="F14" s="190">
        <v>0</v>
      </c>
      <c r="G14" s="191">
        <f>E14/C14</f>
        <v>0</v>
      </c>
      <c r="H14" s="192">
        <v>3.8461538461538464E-2</v>
      </c>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79"/>
      <c r="EG14" s="179"/>
      <c r="EH14" s="179"/>
      <c r="EI14" s="179"/>
      <c r="EJ14" s="179"/>
      <c r="EK14" s="179"/>
      <c r="EL14" s="179"/>
      <c r="EM14" s="179"/>
      <c r="EN14" s="179"/>
      <c r="EO14" s="179"/>
      <c r="EP14" s="179"/>
      <c r="EQ14" s="179"/>
      <c r="ER14" s="179"/>
      <c r="ES14" s="179"/>
      <c r="ET14" s="179"/>
      <c r="EU14" s="179"/>
      <c r="EV14" s="179"/>
      <c r="EW14" s="179"/>
      <c r="EX14" s="179"/>
      <c r="EY14" s="179"/>
      <c r="EZ14" s="179"/>
      <c r="FA14" s="179"/>
      <c r="FB14" s="179"/>
      <c r="FC14" s="179"/>
      <c r="FD14" s="179"/>
      <c r="FE14" s="179"/>
      <c r="FF14" s="179"/>
      <c r="FG14" s="179"/>
      <c r="FH14" s="179"/>
      <c r="FI14" s="179"/>
      <c r="FJ14" s="179"/>
      <c r="FK14" s="179"/>
      <c r="FL14" s="179"/>
      <c r="FM14" s="179"/>
      <c r="FN14" s="179"/>
      <c r="FO14" s="179"/>
      <c r="FP14" s="179"/>
      <c r="FQ14" s="179"/>
      <c r="FR14" s="179"/>
      <c r="FS14" s="179"/>
      <c r="FT14" s="179"/>
      <c r="FU14" s="179"/>
      <c r="FV14" s="179"/>
      <c r="FW14" s="179"/>
      <c r="FX14" s="179"/>
      <c r="FY14" s="179"/>
      <c r="FZ14" s="179"/>
      <c r="GA14" s="179"/>
      <c r="GB14" s="179"/>
      <c r="GC14" s="179"/>
      <c r="GD14" s="179"/>
      <c r="GE14" s="179"/>
      <c r="GF14" s="179"/>
      <c r="GG14" s="179"/>
      <c r="GH14" s="179"/>
      <c r="GI14" s="179"/>
      <c r="GJ14" s="179"/>
      <c r="GK14" s="179"/>
      <c r="GL14" s="179"/>
      <c r="GM14" s="179"/>
      <c r="GN14" s="179"/>
      <c r="GO14" s="179"/>
      <c r="GP14" s="179"/>
      <c r="GQ14" s="179"/>
      <c r="GR14" s="179"/>
      <c r="GS14" s="179"/>
      <c r="GT14" s="179"/>
      <c r="GU14" s="179"/>
      <c r="GV14" s="179"/>
      <c r="GW14" s="179"/>
      <c r="GX14" s="179"/>
      <c r="GY14" s="179"/>
      <c r="GZ14" s="179"/>
      <c r="HA14" s="179"/>
      <c r="HB14" s="179"/>
      <c r="HC14" s="179"/>
      <c r="HD14" s="179"/>
      <c r="HE14" s="179"/>
      <c r="HF14" s="179"/>
      <c r="HG14" s="179"/>
      <c r="HH14" s="179"/>
      <c r="HI14" s="179"/>
      <c r="HJ14" s="179"/>
      <c r="HK14" s="179"/>
      <c r="HL14" s="179"/>
      <c r="HM14" s="179"/>
      <c r="HN14" s="179"/>
      <c r="HO14" s="179"/>
      <c r="HP14" s="179"/>
      <c r="HQ14" s="179"/>
      <c r="HR14" s="179"/>
      <c r="HS14" s="179"/>
      <c r="HT14" s="179"/>
      <c r="HU14" s="179"/>
      <c r="HV14" s="179"/>
      <c r="HW14" s="179"/>
      <c r="HX14" s="179"/>
      <c r="HY14" s="179"/>
      <c r="HZ14" s="179"/>
      <c r="IA14" s="179"/>
      <c r="IB14" s="179"/>
      <c r="IC14" s="179"/>
      <c r="ID14" s="179"/>
      <c r="IE14" s="179"/>
      <c r="IF14" s="179"/>
      <c r="IG14" s="179"/>
      <c r="IH14" s="179"/>
      <c r="II14" s="179"/>
      <c r="IJ14" s="179"/>
      <c r="IK14" s="179"/>
      <c r="IL14" s="179"/>
      <c r="IM14" s="179"/>
      <c r="IN14" s="179"/>
      <c r="IO14" s="179"/>
      <c r="IP14" s="179"/>
      <c r="IQ14" s="179"/>
      <c r="IR14" s="179"/>
      <c r="IS14" s="179"/>
      <c r="IT14" s="179"/>
      <c r="IU14" s="179"/>
      <c r="IV14" s="179"/>
    </row>
    <row r="15" spans="1:256" ht="15" customHeight="1">
      <c r="A15" s="269"/>
      <c r="B15" s="210" t="s">
        <v>224</v>
      </c>
      <c r="C15" s="147" t="s">
        <v>208</v>
      </c>
      <c r="D15" s="147" t="s">
        <v>208</v>
      </c>
      <c r="E15" s="193">
        <v>118</v>
      </c>
      <c r="F15" s="193">
        <v>119</v>
      </c>
      <c r="G15" s="153" t="s">
        <v>209</v>
      </c>
      <c r="H15" s="154" t="s">
        <v>209</v>
      </c>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79"/>
      <c r="DB15" s="179"/>
      <c r="DC15" s="179"/>
      <c r="DD15" s="179"/>
      <c r="DE15" s="179"/>
      <c r="DF15" s="179"/>
      <c r="DG15" s="179"/>
      <c r="DH15" s="179"/>
      <c r="DI15" s="179"/>
      <c r="DJ15" s="179"/>
      <c r="DK15" s="179"/>
      <c r="DL15" s="179"/>
      <c r="DM15" s="179"/>
      <c r="DN15" s="179"/>
      <c r="DO15" s="179"/>
      <c r="DP15" s="179"/>
      <c r="DQ15" s="179"/>
      <c r="DR15" s="179"/>
      <c r="DS15" s="179"/>
      <c r="DT15" s="179"/>
      <c r="DU15" s="179"/>
      <c r="DV15" s="179"/>
      <c r="DW15" s="179"/>
      <c r="DX15" s="179"/>
      <c r="DY15" s="179"/>
      <c r="DZ15" s="179"/>
      <c r="EA15" s="179"/>
      <c r="EB15" s="179"/>
      <c r="EC15" s="179"/>
      <c r="ED15" s="179"/>
      <c r="EE15" s="179"/>
      <c r="EF15" s="179"/>
      <c r="EG15" s="179"/>
      <c r="EH15" s="179"/>
      <c r="EI15" s="179"/>
      <c r="EJ15" s="179"/>
      <c r="EK15" s="179"/>
      <c r="EL15" s="179"/>
      <c r="EM15" s="179"/>
      <c r="EN15" s="179"/>
      <c r="EO15" s="179"/>
      <c r="EP15" s="179"/>
      <c r="EQ15" s="179"/>
      <c r="ER15" s="179"/>
      <c r="ES15" s="179"/>
      <c r="ET15" s="179"/>
      <c r="EU15" s="179"/>
      <c r="EV15" s="179"/>
      <c r="EW15" s="179"/>
      <c r="EX15" s="179"/>
      <c r="EY15" s="179"/>
      <c r="EZ15" s="179"/>
      <c r="FA15" s="179"/>
      <c r="FB15" s="179"/>
      <c r="FC15" s="179"/>
      <c r="FD15" s="179"/>
      <c r="FE15" s="179"/>
      <c r="FF15" s="179"/>
      <c r="FG15" s="179"/>
      <c r="FH15" s="179"/>
      <c r="FI15" s="179"/>
      <c r="FJ15" s="179"/>
      <c r="FK15" s="179"/>
      <c r="FL15" s="179"/>
      <c r="FM15" s="179"/>
      <c r="FN15" s="179"/>
      <c r="FO15" s="179"/>
      <c r="FP15" s="179"/>
      <c r="FQ15" s="179"/>
      <c r="FR15" s="179"/>
      <c r="FS15" s="179"/>
      <c r="FT15" s="179"/>
      <c r="FU15" s="179"/>
      <c r="FV15" s="179"/>
      <c r="FW15" s="179"/>
      <c r="FX15" s="179"/>
      <c r="FY15" s="179"/>
      <c r="FZ15" s="179"/>
      <c r="GA15" s="179"/>
      <c r="GB15" s="179"/>
      <c r="GC15" s="179"/>
      <c r="GD15" s="179"/>
      <c r="GE15" s="179"/>
      <c r="GF15" s="179"/>
      <c r="GG15" s="179"/>
      <c r="GH15" s="179"/>
      <c r="GI15" s="179"/>
      <c r="GJ15" s="179"/>
      <c r="GK15" s="179"/>
      <c r="GL15" s="179"/>
      <c r="GM15" s="179"/>
      <c r="GN15" s="179"/>
      <c r="GO15" s="179"/>
      <c r="GP15" s="179"/>
      <c r="GQ15" s="179"/>
      <c r="GR15" s="179"/>
      <c r="GS15" s="179"/>
      <c r="GT15" s="179"/>
      <c r="GU15" s="179"/>
      <c r="GV15" s="179"/>
      <c r="GW15" s="179"/>
      <c r="GX15" s="179"/>
      <c r="GY15" s="179"/>
      <c r="GZ15" s="179"/>
      <c r="HA15" s="179"/>
      <c r="HB15" s="179"/>
      <c r="HC15" s="179"/>
      <c r="HD15" s="179"/>
      <c r="HE15" s="179"/>
      <c r="HF15" s="179"/>
      <c r="HG15" s="179"/>
      <c r="HH15" s="179"/>
      <c r="HI15" s="179"/>
      <c r="HJ15" s="179"/>
      <c r="HK15" s="179"/>
      <c r="HL15" s="179"/>
      <c r="HM15" s="179"/>
      <c r="HN15" s="179"/>
      <c r="HO15" s="179"/>
      <c r="HP15" s="179"/>
      <c r="HQ15" s="179"/>
      <c r="HR15" s="179"/>
      <c r="HS15" s="179"/>
      <c r="HT15" s="179"/>
      <c r="HU15" s="179"/>
      <c r="HV15" s="179"/>
      <c r="HW15" s="179"/>
      <c r="HX15" s="179"/>
      <c r="HY15" s="179"/>
      <c r="HZ15" s="179"/>
      <c r="IA15" s="179"/>
      <c r="IB15" s="179"/>
      <c r="IC15" s="179"/>
      <c r="ID15" s="179"/>
      <c r="IE15" s="179"/>
      <c r="IF15" s="179"/>
      <c r="IG15" s="179"/>
      <c r="IH15" s="179"/>
      <c r="II15" s="179"/>
      <c r="IJ15" s="179"/>
      <c r="IK15" s="179"/>
      <c r="IL15" s="179"/>
      <c r="IM15" s="179"/>
      <c r="IN15" s="179"/>
      <c r="IO15" s="179"/>
      <c r="IP15" s="179"/>
      <c r="IQ15" s="179"/>
      <c r="IR15" s="179"/>
      <c r="IS15" s="179"/>
      <c r="IT15" s="179"/>
      <c r="IU15" s="179"/>
      <c r="IV15" s="179"/>
    </row>
    <row r="16" spans="1:256" ht="15" customHeight="1" thickBot="1">
      <c r="A16" s="269"/>
      <c r="B16" s="155" t="s">
        <v>210</v>
      </c>
      <c r="C16" s="180">
        <f>SUM(C12:C15)</f>
        <v>14071</v>
      </c>
      <c r="D16" s="181">
        <f>SUM(D12:D15)</f>
        <v>13616</v>
      </c>
      <c r="E16" s="194">
        <f>SUM(E12:E15)</f>
        <v>396</v>
      </c>
      <c r="F16" s="181">
        <f>SUM(F12:F15)</f>
        <v>574</v>
      </c>
      <c r="G16" s="183">
        <f>E16/C16</f>
        <v>2.8142989126572381E-2</v>
      </c>
      <c r="H16" s="184">
        <v>2.8872137676006257E-2</v>
      </c>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79"/>
      <c r="DB16" s="179"/>
      <c r="DC16" s="179"/>
      <c r="DD16" s="179"/>
      <c r="DE16" s="179"/>
      <c r="DF16" s="179"/>
      <c r="DG16" s="179"/>
      <c r="DH16" s="179"/>
      <c r="DI16" s="179"/>
      <c r="DJ16" s="179"/>
      <c r="DK16" s="179"/>
      <c r="DL16" s="179"/>
      <c r="DM16" s="179"/>
      <c r="DN16" s="179"/>
      <c r="DO16" s="179"/>
      <c r="DP16" s="179"/>
      <c r="DQ16" s="179"/>
      <c r="DR16" s="179"/>
      <c r="DS16" s="179"/>
      <c r="DT16" s="179"/>
      <c r="DU16" s="179"/>
      <c r="DV16" s="179"/>
      <c r="DW16" s="179"/>
      <c r="DX16" s="179"/>
      <c r="DY16" s="179"/>
      <c r="DZ16" s="179"/>
      <c r="EA16" s="179"/>
      <c r="EB16" s="179"/>
      <c r="EC16" s="179"/>
      <c r="ED16" s="179"/>
      <c r="EE16" s="179"/>
      <c r="EF16" s="179"/>
      <c r="EG16" s="179"/>
      <c r="EH16" s="179"/>
      <c r="EI16" s="179"/>
      <c r="EJ16" s="179"/>
      <c r="EK16" s="179"/>
      <c r="EL16" s="179"/>
      <c r="EM16" s="179"/>
      <c r="EN16" s="179"/>
      <c r="EO16" s="179"/>
      <c r="EP16" s="179"/>
      <c r="EQ16" s="179"/>
      <c r="ER16" s="179"/>
      <c r="ES16" s="179"/>
      <c r="ET16" s="179"/>
      <c r="EU16" s="179"/>
      <c r="EV16" s="179"/>
      <c r="EW16" s="179"/>
      <c r="EX16" s="179"/>
      <c r="EY16" s="179"/>
      <c r="EZ16" s="179"/>
      <c r="FA16" s="179"/>
      <c r="FB16" s="179"/>
      <c r="FC16" s="179"/>
      <c r="FD16" s="179"/>
      <c r="FE16" s="179"/>
      <c r="FF16" s="179"/>
      <c r="FG16" s="179"/>
      <c r="FH16" s="179"/>
      <c r="FI16" s="179"/>
      <c r="FJ16" s="179"/>
      <c r="FK16" s="179"/>
      <c r="FL16" s="179"/>
      <c r="FM16" s="179"/>
      <c r="FN16" s="179"/>
      <c r="FO16" s="179"/>
      <c r="FP16" s="179"/>
      <c r="FQ16" s="179"/>
      <c r="FR16" s="179"/>
      <c r="FS16" s="179"/>
      <c r="FT16" s="179"/>
      <c r="FU16" s="179"/>
      <c r="FV16" s="179"/>
      <c r="FW16" s="179"/>
      <c r="FX16" s="179"/>
      <c r="FY16" s="179"/>
      <c r="FZ16" s="179"/>
      <c r="GA16" s="179"/>
      <c r="GB16" s="179"/>
      <c r="GC16" s="179"/>
      <c r="GD16" s="179"/>
      <c r="GE16" s="179"/>
      <c r="GF16" s="179"/>
      <c r="GG16" s="179"/>
      <c r="GH16" s="179"/>
      <c r="GI16" s="179"/>
      <c r="GJ16" s="179"/>
      <c r="GK16" s="179"/>
      <c r="GL16" s="179"/>
      <c r="GM16" s="179"/>
      <c r="GN16" s="179"/>
      <c r="GO16" s="179"/>
      <c r="GP16" s="179"/>
      <c r="GQ16" s="179"/>
      <c r="GR16" s="179"/>
      <c r="GS16" s="179"/>
      <c r="GT16" s="179"/>
      <c r="GU16" s="179"/>
      <c r="GV16" s="179"/>
      <c r="GW16" s="179"/>
      <c r="GX16" s="179"/>
      <c r="GY16" s="179"/>
      <c r="GZ16" s="179"/>
      <c r="HA16" s="179"/>
      <c r="HB16" s="179"/>
      <c r="HC16" s="179"/>
      <c r="HD16" s="179"/>
      <c r="HE16" s="179"/>
      <c r="HF16" s="179"/>
      <c r="HG16" s="179"/>
      <c r="HH16" s="179"/>
      <c r="HI16" s="179"/>
      <c r="HJ16" s="179"/>
      <c r="HK16" s="179"/>
      <c r="HL16" s="179"/>
      <c r="HM16" s="179"/>
      <c r="HN16" s="179"/>
      <c r="HO16" s="179"/>
      <c r="HP16" s="179"/>
      <c r="HQ16" s="179"/>
      <c r="HR16" s="179"/>
      <c r="HS16" s="179"/>
      <c r="HT16" s="179"/>
      <c r="HU16" s="179"/>
      <c r="HV16" s="179"/>
      <c r="HW16" s="179"/>
      <c r="HX16" s="179"/>
      <c r="HY16" s="179"/>
      <c r="HZ16" s="179"/>
      <c r="IA16" s="179"/>
      <c r="IB16" s="179"/>
      <c r="IC16" s="179"/>
      <c r="ID16" s="179"/>
      <c r="IE16" s="179"/>
      <c r="IF16" s="179"/>
      <c r="IG16" s="179"/>
      <c r="IH16" s="179"/>
      <c r="II16" s="179"/>
      <c r="IJ16" s="179"/>
      <c r="IK16" s="179"/>
      <c r="IL16" s="179"/>
      <c r="IM16" s="179"/>
      <c r="IN16" s="179"/>
      <c r="IO16" s="179"/>
      <c r="IP16" s="179"/>
      <c r="IQ16" s="179"/>
      <c r="IR16" s="179"/>
      <c r="IS16" s="179"/>
      <c r="IT16" s="179"/>
      <c r="IU16" s="179"/>
      <c r="IV16" s="179"/>
    </row>
    <row r="17" spans="1:256" ht="15" customHeight="1" thickTop="1">
      <c r="A17" s="270" t="s">
        <v>212</v>
      </c>
      <c r="B17" s="156" t="s">
        <v>213</v>
      </c>
      <c r="C17" s="157">
        <v>11</v>
      </c>
      <c r="D17" s="157">
        <f>C17-E17</f>
        <v>5</v>
      </c>
      <c r="E17" s="171">
        <v>6</v>
      </c>
      <c r="F17" s="157">
        <v>6</v>
      </c>
      <c r="G17" s="158" t="s">
        <v>209</v>
      </c>
      <c r="H17" s="159" t="s">
        <v>209</v>
      </c>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c r="DC17" s="179"/>
      <c r="DD17" s="179"/>
      <c r="DE17" s="179"/>
      <c r="DF17" s="179"/>
      <c r="DG17" s="179"/>
      <c r="DH17" s="179"/>
      <c r="DI17" s="179"/>
      <c r="DJ17" s="179"/>
      <c r="DK17" s="179"/>
      <c r="DL17" s="179"/>
      <c r="DM17" s="179"/>
      <c r="DN17" s="179"/>
      <c r="DO17" s="179"/>
      <c r="DP17" s="179"/>
      <c r="DQ17" s="179"/>
      <c r="DR17" s="179"/>
      <c r="DS17" s="179"/>
      <c r="DT17" s="179"/>
      <c r="DU17" s="179"/>
      <c r="DV17" s="179"/>
      <c r="DW17" s="179"/>
      <c r="DX17" s="179"/>
      <c r="DY17" s="179"/>
      <c r="DZ17" s="179"/>
      <c r="EA17" s="179"/>
      <c r="EB17" s="179"/>
      <c r="EC17" s="179"/>
      <c r="ED17" s="179"/>
      <c r="EE17" s="179"/>
      <c r="EF17" s="179"/>
      <c r="EG17" s="179"/>
      <c r="EH17" s="179"/>
      <c r="EI17" s="179"/>
      <c r="EJ17" s="179"/>
      <c r="EK17" s="179"/>
      <c r="EL17" s="179"/>
      <c r="EM17" s="179"/>
      <c r="EN17" s="179"/>
      <c r="EO17" s="179"/>
      <c r="EP17" s="179"/>
      <c r="EQ17" s="179"/>
      <c r="ER17" s="179"/>
      <c r="ES17" s="179"/>
      <c r="ET17" s="179"/>
      <c r="EU17" s="179"/>
      <c r="EV17" s="179"/>
      <c r="EW17" s="179"/>
      <c r="EX17" s="179"/>
      <c r="EY17" s="179"/>
      <c r="EZ17" s="179"/>
      <c r="FA17" s="179"/>
      <c r="FB17" s="179"/>
      <c r="FC17" s="179"/>
      <c r="FD17" s="179"/>
      <c r="FE17" s="179"/>
      <c r="FF17" s="179"/>
      <c r="FG17" s="179"/>
      <c r="FH17" s="179"/>
      <c r="FI17" s="179"/>
      <c r="FJ17" s="179"/>
      <c r="FK17" s="179"/>
      <c r="FL17" s="179"/>
      <c r="FM17" s="179"/>
      <c r="FN17" s="179"/>
      <c r="FO17" s="179"/>
      <c r="FP17" s="179"/>
      <c r="FQ17" s="179"/>
      <c r="FR17" s="179"/>
      <c r="FS17" s="179"/>
      <c r="FT17" s="179"/>
      <c r="FU17" s="179"/>
      <c r="FV17" s="179"/>
      <c r="FW17" s="179"/>
      <c r="FX17" s="179"/>
      <c r="FY17" s="179"/>
      <c r="FZ17" s="179"/>
      <c r="GA17" s="179"/>
      <c r="GB17" s="179"/>
      <c r="GC17" s="179"/>
      <c r="GD17" s="179"/>
      <c r="GE17" s="179"/>
      <c r="GF17" s="179"/>
      <c r="GG17" s="179"/>
      <c r="GH17" s="179"/>
      <c r="GI17" s="179"/>
      <c r="GJ17" s="179"/>
      <c r="GK17" s="179"/>
      <c r="GL17" s="179"/>
      <c r="GM17" s="179"/>
      <c r="GN17" s="179"/>
      <c r="GO17" s="179"/>
      <c r="GP17" s="179"/>
      <c r="GQ17" s="179"/>
      <c r="GR17" s="179"/>
      <c r="GS17" s="179"/>
      <c r="GT17" s="179"/>
      <c r="GU17" s="179"/>
      <c r="GV17" s="179"/>
      <c r="GW17" s="179"/>
      <c r="GX17" s="179"/>
      <c r="GY17" s="179"/>
      <c r="GZ17" s="179"/>
      <c r="HA17" s="179"/>
      <c r="HB17" s="179"/>
      <c r="HC17" s="179"/>
      <c r="HD17" s="179"/>
      <c r="HE17" s="179"/>
      <c r="HF17" s="179"/>
      <c r="HG17" s="179"/>
      <c r="HH17" s="179"/>
      <c r="HI17" s="179"/>
      <c r="HJ17" s="179"/>
      <c r="HK17" s="179"/>
      <c r="HL17" s="179"/>
      <c r="HM17" s="179"/>
      <c r="HN17" s="179"/>
      <c r="HO17" s="179"/>
      <c r="HP17" s="179"/>
      <c r="HQ17" s="179"/>
      <c r="HR17" s="179"/>
      <c r="HS17" s="179"/>
      <c r="HT17" s="179"/>
      <c r="HU17" s="179"/>
      <c r="HV17" s="179"/>
      <c r="HW17" s="179"/>
      <c r="HX17" s="179"/>
      <c r="HY17" s="179"/>
      <c r="HZ17" s="179"/>
      <c r="IA17" s="179"/>
      <c r="IB17" s="179"/>
      <c r="IC17" s="179"/>
      <c r="ID17" s="179"/>
      <c r="IE17" s="179"/>
      <c r="IF17" s="179"/>
      <c r="IG17" s="179"/>
      <c r="IH17" s="179"/>
      <c r="II17" s="179"/>
      <c r="IJ17" s="179"/>
      <c r="IK17" s="179"/>
      <c r="IL17" s="179"/>
      <c r="IM17" s="179"/>
      <c r="IN17" s="179"/>
      <c r="IO17" s="179"/>
      <c r="IP17" s="179"/>
      <c r="IQ17" s="179"/>
      <c r="IR17" s="179"/>
      <c r="IS17" s="179"/>
      <c r="IT17" s="179"/>
      <c r="IU17" s="179"/>
      <c r="IV17" s="179"/>
    </row>
    <row r="18" spans="1:256" ht="15" customHeight="1" thickBot="1">
      <c r="A18" s="271"/>
      <c r="B18" s="160" t="s">
        <v>210</v>
      </c>
      <c r="C18" s="172">
        <v>11</v>
      </c>
      <c r="D18" s="161">
        <f>D17</f>
        <v>5</v>
      </c>
      <c r="E18" s="161">
        <f>E17</f>
        <v>6</v>
      </c>
      <c r="F18" s="161">
        <f>F17</f>
        <v>6</v>
      </c>
      <c r="G18" s="162" t="s">
        <v>209</v>
      </c>
      <c r="H18" s="163" t="s">
        <v>209</v>
      </c>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c r="DE18" s="179"/>
      <c r="DF18" s="179"/>
      <c r="DG18" s="179"/>
      <c r="DH18" s="179"/>
      <c r="DI18" s="179"/>
      <c r="DJ18" s="179"/>
      <c r="DK18" s="179"/>
      <c r="DL18" s="179"/>
      <c r="DM18" s="179"/>
      <c r="DN18" s="179"/>
      <c r="DO18" s="179"/>
      <c r="DP18" s="179"/>
      <c r="DQ18" s="179"/>
      <c r="DR18" s="179"/>
      <c r="DS18" s="179"/>
      <c r="DT18" s="179"/>
      <c r="DU18" s="179"/>
      <c r="DV18" s="179"/>
      <c r="DW18" s="179"/>
      <c r="DX18" s="179"/>
      <c r="DY18" s="179"/>
      <c r="DZ18" s="179"/>
      <c r="EA18" s="179"/>
      <c r="EB18" s="179"/>
      <c r="EC18" s="179"/>
      <c r="ED18" s="179"/>
      <c r="EE18" s="179"/>
      <c r="EF18" s="179"/>
      <c r="EG18" s="179"/>
      <c r="EH18" s="179"/>
      <c r="EI18" s="179"/>
      <c r="EJ18" s="179"/>
      <c r="EK18" s="179"/>
      <c r="EL18" s="179"/>
      <c r="EM18" s="179"/>
      <c r="EN18" s="179"/>
      <c r="EO18" s="179"/>
      <c r="EP18" s="179"/>
      <c r="EQ18" s="179"/>
      <c r="ER18" s="179"/>
      <c r="ES18" s="179"/>
      <c r="ET18" s="179"/>
      <c r="EU18" s="179"/>
      <c r="EV18" s="179"/>
      <c r="EW18" s="179"/>
      <c r="EX18" s="179"/>
      <c r="EY18" s="179"/>
      <c r="EZ18" s="179"/>
      <c r="FA18" s="179"/>
      <c r="FB18" s="179"/>
      <c r="FC18" s="179"/>
      <c r="FD18" s="179"/>
      <c r="FE18" s="179"/>
      <c r="FF18" s="179"/>
      <c r="FG18" s="179"/>
      <c r="FH18" s="179"/>
      <c r="FI18" s="179"/>
      <c r="FJ18" s="179"/>
      <c r="FK18" s="179"/>
      <c r="FL18" s="179"/>
      <c r="FM18" s="179"/>
      <c r="FN18" s="179"/>
      <c r="FO18" s="179"/>
      <c r="FP18" s="179"/>
      <c r="FQ18" s="179"/>
      <c r="FR18" s="179"/>
      <c r="FS18" s="179"/>
      <c r="FT18" s="179"/>
      <c r="FU18" s="179"/>
      <c r="FV18" s="179"/>
      <c r="FW18" s="179"/>
      <c r="FX18" s="179"/>
      <c r="FY18" s="179"/>
      <c r="FZ18" s="179"/>
      <c r="GA18" s="179"/>
      <c r="GB18" s="179"/>
      <c r="GC18" s="179"/>
      <c r="GD18" s="179"/>
      <c r="GE18" s="179"/>
      <c r="GF18" s="179"/>
      <c r="GG18" s="179"/>
      <c r="GH18" s="179"/>
      <c r="GI18" s="179"/>
      <c r="GJ18" s="179"/>
      <c r="GK18" s="179"/>
      <c r="GL18" s="179"/>
      <c r="GM18" s="179"/>
      <c r="GN18" s="179"/>
      <c r="GO18" s="179"/>
      <c r="GP18" s="179"/>
      <c r="GQ18" s="179"/>
      <c r="GR18" s="179"/>
      <c r="GS18" s="179"/>
      <c r="GT18" s="179"/>
      <c r="GU18" s="179"/>
      <c r="GV18" s="179"/>
      <c r="GW18" s="179"/>
      <c r="GX18" s="179"/>
      <c r="GY18" s="179"/>
      <c r="GZ18" s="179"/>
      <c r="HA18" s="179"/>
      <c r="HB18" s="179"/>
      <c r="HC18" s="179"/>
      <c r="HD18" s="179"/>
      <c r="HE18" s="179"/>
      <c r="HF18" s="179"/>
      <c r="HG18" s="179"/>
      <c r="HH18" s="179"/>
      <c r="HI18" s="179"/>
      <c r="HJ18" s="179"/>
      <c r="HK18" s="179"/>
      <c r="HL18" s="179"/>
      <c r="HM18" s="179"/>
      <c r="HN18" s="179"/>
      <c r="HO18" s="179"/>
      <c r="HP18" s="179"/>
      <c r="HQ18" s="179"/>
      <c r="HR18" s="179"/>
      <c r="HS18" s="179"/>
      <c r="HT18" s="179"/>
      <c r="HU18" s="179"/>
      <c r="HV18" s="179"/>
      <c r="HW18" s="179"/>
      <c r="HX18" s="179"/>
      <c r="HY18" s="179"/>
      <c r="HZ18" s="179"/>
      <c r="IA18" s="179"/>
      <c r="IB18" s="179"/>
      <c r="IC18" s="179"/>
      <c r="ID18" s="179"/>
      <c r="IE18" s="179"/>
      <c r="IF18" s="179"/>
      <c r="IG18" s="179"/>
      <c r="IH18" s="179"/>
      <c r="II18" s="179"/>
      <c r="IJ18" s="179"/>
      <c r="IK18" s="179"/>
      <c r="IL18" s="179"/>
      <c r="IM18" s="179"/>
      <c r="IN18" s="179"/>
      <c r="IO18" s="179"/>
      <c r="IP18" s="179"/>
      <c r="IQ18" s="179"/>
      <c r="IR18" s="179"/>
      <c r="IS18" s="179"/>
      <c r="IT18" s="179"/>
      <c r="IU18" s="179"/>
      <c r="IV18" s="179"/>
    </row>
    <row r="19" spans="1:256" ht="15" customHeight="1" thickBot="1">
      <c r="A19" s="215"/>
      <c r="B19" s="164" t="s">
        <v>214</v>
      </c>
      <c r="C19" s="195">
        <f>C11+C16+C18</f>
        <v>28354</v>
      </c>
      <c r="D19" s="196">
        <f>D11+D16+D18</f>
        <v>24266</v>
      </c>
      <c r="E19" s="197">
        <f>E11+E16+E17</f>
        <v>3938</v>
      </c>
      <c r="F19" s="197">
        <f>F11+F16+F17</f>
        <v>4292</v>
      </c>
      <c r="G19" s="198">
        <f>E19/C19</f>
        <v>0.13888692953375184</v>
      </c>
      <c r="H19" s="199">
        <v>0.13101907666122969</v>
      </c>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c r="DC19" s="179"/>
      <c r="DD19" s="179"/>
      <c r="DE19" s="179"/>
      <c r="DF19" s="179"/>
      <c r="DG19" s="179"/>
      <c r="DH19" s="179"/>
      <c r="DI19" s="179"/>
      <c r="DJ19" s="179"/>
      <c r="DK19" s="179"/>
      <c r="DL19" s="179"/>
      <c r="DM19" s="179"/>
      <c r="DN19" s="179"/>
      <c r="DO19" s="179"/>
      <c r="DP19" s="179"/>
      <c r="DQ19" s="179"/>
      <c r="DR19" s="179"/>
      <c r="DS19" s="179"/>
      <c r="DT19" s="179"/>
      <c r="DU19" s="179"/>
      <c r="DV19" s="179"/>
      <c r="DW19" s="179"/>
      <c r="DX19" s="179"/>
      <c r="DY19" s="179"/>
      <c r="DZ19" s="179"/>
      <c r="EA19" s="179"/>
      <c r="EB19" s="179"/>
      <c r="EC19" s="179"/>
      <c r="ED19" s="179"/>
      <c r="EE19" s="179"/>
      <c r="EF19" s="179"/>
      <c r="EG19" s="179"/>
      <c r="EH19" s="179"/>
      <c r="EI19" s="179"/>
      <c r="EJ19" s="179"/>
      <c r="EK19" s="179"/>
      <c r="EL19" s="179"/>
      <c r="EM19" s="179"/>
      <c r="EN19" s="179"/>
      <c r="EO19" s="179"/>
      <c r="EP19" s="179"/>
      <c r="EQ19" s="179"/>
      <c r="ER19" s="179"/>
      <c r="ES19" s="179"/>
      <c r="ET19" s="179"/>
      <c r="EU19" s="179"/>
      <c r="EV19" s="179"/>
      <c r="EW19" s="179"/>
      <c r="EX19" s="179"/>
      <c r="EY19" s="179"/>
      <c r="EZ19" s="179"/>
      <c r="FA19" s="179"/>
      <c r="FB19" s="179"/>
      <c r="FC19" s="179"/>
      <c r="FD19" s="179"/>
      <c r="FE19" s="179"/>
      <c r="FF19" s="179"/>
      <c r="FG19" s="179"/>
      <c r="FH19" s="179"/>
      <c r="FI19" s="179"/>
      <c r="FJ19" s="179"/>
      <c r="FK19" s="179"/>
      <c r="FL19" s="179"/>
      <c r="FM19" s="179"/>
      <c r="FN19" s="179"/>
      <c r="FO19" s="179"/>
      <c r="FP19" s="179"/>
      <c r="FQ19" s="179"/>
      <c r="FR19" s="179"/>
      <c r="FS19" s="179"/>
      <c r="FT19" s="179"/>
      <c r="FU19" s="179"/>
      <c r="FV19" s="179"/>
      <c r="FW19" s="179"/>
      <c r="FX19" s="179"/>
      <c r="FY19" s="179"/>
      <c r="FZ19" s="179"/>
      <c r="GA19" s="179"/>
      <c r="GB19" s="179"/>
      <c r="GC19" s="179"/>
      <c r="GD19" s="179"/>
      <c r="GE19" s="179"/>
      <c r="GF19" s="179"/>
      <c r="GG19" s="179"/>
      <c r="GH19" s="179"/>
      <c r="GI19" s="179"/>
      <c r="GJ19" s="179"/>
      <c r="GK19" s="179"/>
      <c r="GL19" s="179"/>
      <c r="GM19" s="179"/>
      <c r="GN19" s="179"/>
      <c r="GO19" s="179"/>
      <c r="GP19" s="179"/>
      <c r="GQ19" s="179"/>
      <c r="GR19" s="179"/>
      <c r="GS19" s="179"/>
      <c r="GT19" s="179"/>
      <c r="GU19" s="179"/>
      <c r="GV19" s="179"/>
      <c r="GW19" s="179"/>
      <c r="GX19" s="179"/>
      <c r="GY19" s="179"/>
      <c r="GZ19" s="179"/>
      <c r="HA19" s="179"/>
      <c r="HB19" s="179"/>
      <c r="HC19" s="179"/>
      <c r="HD19" s="179"/>
      <c r="HE19" s="179"/>
      <c r="HF19" s="179"/>
      <c r="HG19" s="179"/>
      <c r="HH19" s="179"/>
      <c r="HI19" s="179"/>
      <c r="HJ19" s="179"/>
      <c r="HK19" s="179"/>
      <c r="HL19" s="179"/>
      <c r="HM19" s="179"/>
      <c r="HN19" s="179"/>
      <c r="HO19" s="179"/>
      <c r="HP19" s="179"/>
      <c r="HQ19" s="179"/>
      <c r="HR19" s="179"/>
      <c r="HS19" s="179"/>
      <c r="HT19" s="179"/>
      <c r="HU19" s="179"/>
      <c r="HV19" s="179"/>
      <c r="HW19" s="179"/>
      <c r="HX19" s="179"/>
      <c r="HY19" s="179"/>
      <c r="HZ19" s="179"/>
      <c r="IA19" s="179"/>
      <c r="IB19" s="179"/>
      <c r="IC19" s="179"/>
      <c r="ID19" s="179"/>
      <c r="IE19" s="179"/>
      <c r="IF19" s="179"/>
      <c r="IG19" s="179"/>
      <c r="IH19" s="179"/>
      <c r="II19" s="179"/>
      <c r="IJ19" s="179"/>
      <c r="IK19" s="179"/>
      <c r="IL19" s="179"/>
      <c r="IM19" s="179"/>
      <c r="IN19" s="179"/>
      <c r="IO19" s="179"/>
      <c r="IP19" s="179"/>
      <c r="IQ19" s="179"/>
      <c r="IR19" s="179"/>
      <c r="IS19" s="179"/>
      <c r="IT19" s="179"/>
      <c r="IU19" s="179"/>
      <c r="IV19" s="179"/>
    </row>
    <row r="20" spans="1:256" ht="15" customHeight="1">
      <c r="A20" s="216"/>
      <c r="B20" s="165"/>
      <c r="C20" s="200"/>
      <c r="D20" s="201"/>
      <c r="E20" s="201"/>
      <c r="F20" s="201"/>
      <c r="G20" s="202" t="s">
        <v>215</v>
      </c>
      <c r="H20" s="203"/>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c r="DE20" s="179"/>
      <c r="DF20" s="179"/>
      <c r="DG20" s="179"/>
      <c r="DH20" s="179"/>
      <c r="DI20" s="179"/>
      <c r="DJ20" s="179"/>
      <c r="DK20" s="179"/>
      <c r="DL20" s="179"/>
      <c r="DM20" s="179"/>
      <c r="DN20" s="179"/>
      <c r="DO20" s="179"/>
      <c r="DP20" s="179"/>
      <c r="DQ20" s="179"/>
      <c r="DR20" s="179"/>
      <c r="DS20" s="179"/>
      <c r="DT20" s="179"/>
      <c r="DU20" s="179"/>
      <c r="DV20" s="179"/>
      <c r="DW20" s="179"/>
      <c r="DX20" s="179"/>
      <c r="DY20" s="179"/>
      <c r="DZ20" s="179"/>
      <c r="EA20" s="179"/>
      <c r="EB20" s="179"/>
      <c r="EC20" s="179"/>
      <c r="ED20" s="179"/>
      <c r="EE20" s="179"/>
      <c r="EF20" s="179"/>
      <c r="EG20" s="179"/>
      <c r="EH20" s="179"/>
      <c r="EI20" s="179"/>
      <c r="EJ20" s="179"/>
      <c r="EK20" s="179"/>
      <c r="EL20" s="179"/>
      <c r="EM20" s="179"/>
      <c r="EN20" s="179"/>
      <c r="EO20" s="179"/>
      <c r="EP20" s="179"/>
      <c r="EQ20" s="179"/>
      <c r="ER20" s="179"/>
      <c r="ES20" s="179"/>
      <c r="ET20" s="179"/>
      <c r="EU20" s="179"/>
      <c r="EV20" s="179"/>
      <c r="EW20" s="179"/>
      <c r="EX20" s="179"/>
      <c r="EY20" s="179"/>
      <c r="EZ20" s="179"/>
      <c r="FA20" s="179"/>
      <c r="FB20" s="179"/>
      <c r="FC20" s="179"/>
      <c r="FD20" s="179"/>
      <c r="FE20" s="179"/>
      <c r="FF20" s="179"/>
      <c r="FG20" s="179"/>
      <c r="FH20" s="179"/>
      <c r="FI20" s="179"/>
      <c r="FJ20" s="179"/>
      <c r="FK20" s="179"/>
      <c r="FL20" s="179"/>
      <c r="FM20" s="179"/>
      <c r="FN20" s="179"/>
      <c r="FO20" s="179"/>
      <c r="FP20" s="179"/>
      <c r="FQ20" s="179"/>
      <c r="FR20" s="179"/>
      <c r="FS20" s="179"/>
      <c r="FT20" s="179"/>
      <c r="FU20" s="179"/>
      <c r="FV20" s="179"/>
      <c r="FW20" s="179"/>
      <c r="FX20" s="179"/>
      <c r="FY20" s="179"/>
      <c r="FZ20" s="179"/>
      <c r="GA20" s="179"/>
      <c r="GB20" s="179"/>
      <c r="GC20" s="179"/>
      <c r="GD20" s="179"/>
      <c r="GE20" s="179"/>
      <c r="GF20" s="179"/>
      <c r="GG20" s="179"/>
      <c r="GH20" s="179"/>
      <c r="GI20" s="179"/>
      <c r="GJ20" s="179"/>
      <c r="GK20" s="179"/>
      <c r="GL20" s="179"/>
      <c r="GM20" s="179"/>
      <c r="GN20" s="179"/>
      <c r="GO20" s="179"/>
      <c r="GP20" s="179"/>
      <c r="GQ20" s="179"/>
      <c r="GR20" s="179"/>
      <c r="GS20" s="179"/>
      <c r="GT20" s="179"/>
      <c r="GU20" s="179"/>
      <c r="GV20" s="179"/>
      <c r="GW20" s="179"/>
      <c r="GX20" s="179"/>
      <c r="GY20" s="179"/>
      <c r="GZ20" s="179"/>
      <c r="HA20" s="179"/>
      <c r="HB20" s="179"/>
      <c r="HC20" s="179"/>
      <c r="HD20" s="179"/>
      <c r="HE20" s="179"/>
      <c r="HF20" s="179"/>
      <c r="HG20" s="179"/>
      <c r="HH20" s="179"/>
      <c r="HI20" s="179"/>
      <c r="HJ20" s="179"/>
      <c r="HK20" s="179"/>
      <c r="HL20" s="179"/>
      <c r="HM20" s="179"/>
      <c r="HN20" s="179"/>
      <c r="HO20" s="179"/>
      <c r="HP20" s="179"/>
      <c r="HQ20" s="179"/>
      <c r="HR20" s="179"/>
      <c r="HS20" s="179"/>
      <c r="HT20" s="179"/>
      <c r="HU20" s="179"/>
      <c r="HV20" s="179"/>
      <c r="HW20" s="179"/>
      <c r="HX20" s="179"/>
      <c r="HY20" s="179"/>
      <c r="HZ20" s="179"/>
      <c r="IA20" s="179"/>
      <c r="IB20" s="179"/>
      <c r="IC20" s="179"/>
      <c r="ID20" s="179"/>
      <c r="IE20" s="179"/>
      <c r="IF20" s="179"/>
      <c r="IG20" s="179"/>
      <c r="IH20" s="179"/>
      <c r="II20" s="179"/>
      <c r="IJ20" s="179"/>
      <c r="IK20" s="179"/>
      <c r="IL20" s="179"/>
      <c r="IM20" s="179"/>
      <c r="IN20" s="179"/>
      <c r="IO20" s="179"/>
      <c r="IP20" s="179"/>
      <c r="IQ20" s="179"/>
      <c r="IR20" s="179"/>
      <c r="IS20" s="179"/>
      <c r="IT20" s="179"/>
      <c r="IU20" s="179"/>
      <c r="IV20" s="179"/>
    </row>
    <row r="21" spans="1:256" ht="15" customHeight="1">
      <c r="A21" s="216"/>
      <c r="B21" s="165"/>
      <c r="C21" s="200"/>
      <c r="D21" s="201"/>
      <c r="E21" s="201"/>
      <c r="F21" s="201"/>
      <c r="G21" s="202"/>
      <c r="H21" s="203"/>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179"/>
      <c r="CD21" s="179"/>
      <c r="CE21" s="179"/>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79"/>
      <c r="DB21" s="179"/>
      <c r="DC21" s="179"/>
      <c r="DD21" s="179"/>
      <c r="DE21" s="179"/>
      <c r="DF21" s="179"/>
      <c r="DG21" s="179"/>
      <c r="DH21" s="179"/>
      <c r="DI21" s="179"/>
      <c r="DJ21" s="179"/>
      <c r="DK21" s="179"/>
      <c r="DL21" s="179"/>
      <c r="DM21" s="179"/>
      <c r="DN21" s="179"/>
      <c r="DO21" s="179"/>
      <c r="DP21" s="179"/>
      <c r="DQ21" s="179"/>
      <c r="DR21" s="179"/>
      <c r="DS21" s="179"/>
      <c r="DT21" s="179"/>
      <c r="DU21" s="179"/>
      <c r="DV21" s="179"/>
      <c r="DW21" s="179"/>
      <c r="DX21" s="179"/>
      <c r="DY21" s="179"/>
      <c r="DZ21" s="179"/>
      <c r="EA21" s="179"/>
      <c r="EB21" s="179"/>
      <c r="EC21" s="179"/>
      <c r="ED21" s="179"/>
      <c r="EE21" s="179"/>
      <c r="EF21" s="179"/>
      <c r="EG21" s="179"/>
      <c r="EH21" s="179"/>
      <c r="EI21" s="179"/>
      <c r="EJ21" s="179"/>
      <c r="EK21" s="179"/>
      <c r="EL21" s="179"/>
      <c r="EM21" s="179"/>
      <c r="EN21" s="179"/>
      <c r="EO21" s="179"/>
      <c r="EP21" s="179"/>
      <c r="EQ21" s="179"/>
      <c r="ER21" s="179"/>
      <c r="ES21" s="179"/>
      <c r="ET21" s="179"/>
      <c r="EU21" s="179"/>
      <c r="EV21" s="179"/>
      <c r="EW21" s="179"/>
      <c r="EX21" s="179"/>
      <c r="EY21" s="179"/>
      <c r="EZ21" s="179"/>
      <c r="FA21" s="179"/>
      <c r="FB21" s="179"/>
      <c r="FC21" s="179"/>
      <c r="FD21" s="179"/>
      <c r="FE21" s="179"/>
      <c r="FF21" s="179"/>
      <c r="FG21" s="179"/>
      <c r="FH21" s="179"/>
      <c r="FI21" s="179"/>
      <c r="FJ21" s="179"/>
      <c r="FK21" s="179"/>
      <c r="FL21" s="179"/>
      <c r="FM21" s="179"/>
      <c r="FN21" s="179"/>
      <c r="FO21" s="179"/>
      <c r="FP21" s="179"/>
      <c r="FQ21" s="179"/>
      <c r="FR21" s="179"/>
      <c r="FS21" s="179"/>
      <c r="FT21" s="179"/>
      <c r="FU21" s="179"/>
      <c r="FV21" s="179"/>
      <c r="FW21" s="179"/>
      <c r="FX21" s="179"/>
      <c r="FY21" s="179"/>
      <c r="FZ21" s="179"/>
      <c r="GA21" s="179"/>
      <c r="GB21" s="179"/>
      <c r="GC21" s="179"/>
      <c r="GD21" s="179"/>
      <c r="GE21" s="179"/>
      <c r="GF21" s="179"/>
      <c r="GG21" s="179"/>
      <c r="GH21" s="179"/>
      <c r="GI21" s="179"/>
      <c r="GJ21" s="179"/>
      <c r="GK21" s="179"/>
      <c r="GL21" s="179"/>
      <c r="GM21" s="179"/>
      <c r="GN21" s="179"/>
      <c r="GO21" s="179"/>
      <c r="GP21" s="179"/>
      <c r="GQ21" s="179"/>
      <c r="GR21" s="179"/>
      <c r="GS21" s="179"/>
      <c r="GT21" s="179"/>
      <c r="GU21" s="179"/>
      <c r="GV21" s="179"/>
      <c r="GW21" s="179"/>
      <c r="GX21" s="179"/>
      <c r="GY21" s="179"/>
      <c r="GZ21" s="179"/>
      <c r="HA21" s="179"/>
      <c r="HB21" s="179"/>
      <c r="HC21" s="179"/>
      <c r="HD21" s="179"/>
      <c r="HE21" s="179"/>
      <c r="HF21" s="179"/>
      <c r="HG21" s="179"/>
      <c r="HH21" s="179"/>
      <c r="HI21" s="179"/>
      <c r="HJ21" s="179"/>
      <c r="HK21" s="179"/>
      <c r="HL21" s="179"/>
      <c r="HM21" s="179"/>
      <c r="HN21" s="179"/>
      <c r="HO21" s="179"/>
      <c r="HP21" s="179"/>
      <c r="HQ21" s="179"/>
      <c r="HR21" s="179"/>
      <c r="HS21" s="179"/>
      <c r="HT21" s="179"/>
      <c r="HU21" s="179"/>
      <c r="HV21" s="179"/>
      <c r="HW21" s="179"/>
      <c r="HX21" s="179"/>
      <c r="HY21" s="179"/>
      <c r="HZ21" s="179"/>
      <c r="IA21" s="179"/>
      <c r="IB21" s="179"/>
      <c r="IC21" s="179"/>
      <c r="ID21" s="179"/>
      <c r="IE21" s="179"/>
      <c r="IF21" s="179"/>
      <c r="IG21" s="179"/>
      <c r="IH21" s="179"/>
      <c r="II21" s="179"/>
      <c r="IJ21" s="179"/>
      <c r="IK21" s="179"/>
      <c r="IL21" s="179"/>
      <c r="IM21" s="179"/>
      <c r="IN21" s="179"/>
      <c r="IO21" s="179"/>
      <c r="IP21" s="179"/>
      <c r="IQ21" s="179"/>
      <c r="IR21" s="179"/>
      <c r="IS21" s="179"/>
      <c r="IT21" s="179"/>
      <c r="IU21" s="179"/>
      <c r="IV21" s="179"/>
    </row>
    <row r="22" spans="1:256" ht="15" customHeight="1">
      <c r="B22" s="211" t="s">
        <v>225</v>
      </c>
    </row>
    <row r="23" spans="1:256" ht="15" customHeight="1">
      <c r="A23" s="216"/>
      <c r="B23" s="205" t="s">
        <v>226</v>
      </c>
      <c r="C23" s="205"/>
      <c r="D23" s="205"/>
      <c r="E23" s="205"/>
      <c r="F23" s="205"/>
      <c r="G23" s="206"/>
      <c r="H23" s="207"/>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c r="BW23" s="179"/>
      <c r="BX23" s="179"/>
      <c r="BY23" s="179"/>
      <c r="BZ23" s="179"/>
      <c r="CA23" s="179"/>
      <c r="CB23" s="179"/>
      <c r="CC23" s="179"/>
      <c r="CD23" s="179"/>
      <c r="CE23" s="179"/>
      <c r="CF23" s="179"/>
      <c r="CG23" s="179"/>
      <c r="CH23" s="179"/>
      <c r="CI23" s="179"/>
      <c r="CJ23" s="179"/>
      <c r="CK23" s="179"/>
      <c r="CL23" s="179"/>
      <c r="CM23" s="179"/>
      <c r="CN23" s="179"/>
      <c r="CO23" s="179"/>
      <c r="CP23" s="179"/>
      <c r="CQ23" s="179"/>
      <c r="CR23" s="179"/>
      <c r="CS23" s="179"/>
      <c r="CT23" s="179"/>
      <c r="CU23" s="179"/>
      <c r="CV23" s="179"/>
      <c r="CW23" s="179"/>
      <c r="CX23" s="179"/>
      <c r="CY23" s="179"/>
      <c r="CZ23" s="179"/>
      <c r="DA23" s="179"/>
      <c r="DB23" s="179"/>
      <c r="DC23" s="179"/>
      <c r="DD23" s="179"/>
      <c r="DE23" s="179"/>
      <c r="DF23" s="179"/>
      <c r="DG23" s="179"/>
      <c r="DH23" s="179"/>
      <c r="DI23" s="179"/>
      <c r="DJ23" s="179"/>
      <c r="DK23" s="179"/>
      <c r="DL23" s="179"/>
      <c r="DM23" s="179"/>
      <c r="DN23" s="179"/>
      <c r="DO23" s="179"/>
      <c r="DP23" s="179"/>
      <c r="DQ23" s="179"/>
      <c r="DR23" s="179"/>
      <c r="DS23" s="179"/>
      <c r="DT23" s="179"/>
      <c r="DU23" s="179"/>
      <c r="DV23" s="179"/>
      <c r="DW23" s="179"/>
      <c r="DX23" s="179"/>
      <c r="DY23" s="179"/>
      <c r="DZ23" s="179"/>
      <c r="EA23" s="179"/>
      <c r="EB23" s="179"/>
      <c r="EC23" s="179"/>
      <c r="ED23" s="179"/>
      <c r="EE23" s="179"/>
      <c r="EF23" s="179"/>
      <c r="EG23" s="179"/>
      <c r="EH23" s="179"/>
      <c r="EI23" s="179"/>
      <c r="EJ23" s="179"/>
      <c r="EK23" s="179"/>
      <c r="EL23" s="179"/>
      <c r="EM23" s="179"/>
      <c r="EN23" s="179"/>
      <c r="EO23" s="179"/>
      <c r="EP23" s="179"/>
      <c r="EQ23" s="179"/>
      <c r="ER23" s="179"/>
      <c r="ES23" s="179"/>
      <c r="ET23" s="179"/>
      <c r="EU23" s="179"/>
      <c r="EV23" s="179"/>
      <c r="EW23" s="179"/>
      <c r="EX23" s="179"/>
      <c r="EY23" s="179"/>
      <c r="EZ23" s="179"/>
      <c r="FA23" s="179"/>
      <c r="FB23" s="179"/>
      <c r="FC23" s="179"/>
      <c r="FD23" s="179"/>
      <c r="FE23" s="179"/>
      <c r="FF23" s="179"/>
      <c r="FG23" s="179"/>
      <c r="FH23" s="179"/>
      <c r="FI23" s="179"/>
      <c r="FJ23" s="179"/>
      <c r="FK23" s="179"/>
      <c r="FL23" s="179"/>
      <c r="FM23" s="179"/>
      <c r="FN23" s="179"/>
      <c r="FO23" s="179"/>
      <c r="FP23" s="179"/>
      <c r="FQ23" s="179"/>
      <c r="FR23" s="179"/>
      <c r="FS23" s="179"/>
      <c r="FT23" s="179"/>
      <c r="FU23" s="179"/>
      <c r="FV23" s="179"/>
      <c r="FW23" s="179"/>
      <c r="FX23" s="179"/>
      <c r="FY23" s="179"/>
      <c r="FZ23" s="179"/>
      <c r="GA23" s="179"/>
      <c r="GB23" s="179"/>
      <c r="GC23" s="179"/>
      <c r="GD23" s="179"/>
      <c r="GE23" s="179"/>
      <c r="GF23" s="179"/>
      <c r="GG23" s="179"/>
      <c r="GH23" s="179"/>
      <c r="GI23" s="179"/>
      <c r="GJ23" s="179"/>
      <c r="GK23" s="179"/>
      <c r="GL23" s="179"/>
      <c r="GM23" s="179"/>
      <c r="GN23" s="179"/>
      <c r="GO23" s="179"/>
      <c r="GP23" s="179"/>
      <c r="GQ23" s="179"/>
      <c r="GR23" s="179"/>
      <c r="GS23" s="179"/>
      <c r="GT23" s="179"/>
      <c r="GU23" s="179"/>
      <c r="GV23" s="179"/>
      <c r="GW23" s="179"/>
      <c r="GX23" s="179"/>
      <c r="GY23" s="179"/>
      <c r="GZ23" s="179"/>
      <c r="HA23" s="179"/>
      <c r="HB23" s="179"/>
      <c r="HC23" s="179"/>
      <c r="HD23" s="179"/>
      <c r="HE23" s="179"/>
      <c r="HF23" s="179"/>
      <c r="HG23" s="179"/>
      <c r="HH23" s="179"/>
      <c r="HI23" s="179"/>
      <c r="HJ23" s="179"/>
      <c r="HK23" s="179"/>
      <c r="HL23" s="179"/>
      <c r="HM23" s="179"/>
      <c r="HN23" s="179"/>
      <c r="HO23" s="179"/>
      <c r="HP23" s="179"/>
      <c r="HQ23" s="179"/>
      <c r="HR23" s="179"/>
      <c r="HS23" s="179"/>
      <c r="HT23" s="179"/>
      <c r="HU23" s="179"/>
      <c r="HV23" s="179"/>
      <c r="HW23" s="179"/>
      <c r="HX23" s="179"/>
      <c r="HY23" s="179"/>
      <c r="HZ23" s="179"/>
      <c r="IA23" s="179"/>
      <c r="IB23" s="179"/>
      <c r="IC23" s="179"/>
      <c r="ID23" s="179"/>
      <c r="IE23" s="179"/>
      <c r="IF23" s="179"/>
      <c r="IG23" s="179"/>
      <c r="IH23" s="179"/>
      <c r="II23" s="179"/>
      <c r="IJ23" s="179"/>
      <c r="IK23" s="179"/>
      <c r="IL23" s="179"/>
      <c r="IM23" s="179"/>
      <c r="IN23" s="179"/>
      <c r="IO23" s="179"/>
      <c r="IP23" s="179"/>
      <c r="IQ23" s="179"/>
      <c r="IR23" s="179"/>
      <c r="IS23" s="179"/>
      <c r="IT23" s="179"/>
      <c r="IU23" s="179"/>
      <c r="IV23" s="179"/>
    </row>
    <row r="24" spans="1:256" ht="18.75">
      <c r="B24" s="166"/>
    </row>
    <row r="25" spans="1:256" ht="18.75">
      <c r="B25" s="167"/>
    </row>
    <row r="26" spans="1:256" ht="18.75">
      <c r="B26" s="166"/>
    </row>
    <row r="27" spans="1:256" ht="18.75">
      <c r="B27" s="166"/>
    </row>
  </sheetData>
  <mergeCells count="4">
    <mergeCell ref="A1:H1"/>
    <mergeCell ref="A4:A11"/>
    <mergeCell ref="A12:A16"/>
    <mergeCell ref="A17:A18"/>
  </mergeCells>
  <phoneticPr fontId="1"/>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1"/>
  <sheetViews>
    <sheetView workbookViewId="0">
      <selection activeCell="R26" sqref="R26:S26"/>
    </sheetView>
  </sheetViews>
  <sheetFormatPr defaultRowHeight="13.5"/>
  <cols>
    <col min="1" max="1" width="25.625" style="1" customWidth="1"/>
    <col min="2" max="19" width="8.625" style="1" customWidth="1"/>
    <col min="20" max="16384" width="9" style="1"/>
  </cols>
  <sheetData>
    <row r="2" spans="1:19" ht="17.25">
      <c r="G2" s="2" t="s">
        <v>0</v>
      </c>
    </row>
    <row r="3" spans="1:19" ht="14.25" thickBot="1">
      <c r="S3" s="3" t="s">
        <v>1</v>
      </c>
    </row>
    <row r="4" spans="1:19" ht="14.25" thickTop="1">
      <c r="A4" s="298" t="s">
        <v>2</v>
      </c>
      <c r="B4" s="300" t="s">
        <v>3</v>
      </c>
      <c r="C4" s="301"/>
      <c r="D4" s="302"/>
      <c r="E4" s="303"/>
      <c r="F4" s="300" t="s">
        <v>4</v>
      </c>
      <c r="G4" s="301"/>
      <c r="H4" s="301"/>
      <c r="I4" s="301"/>
      <c r="J4" s="301"/>
      <c r="K4" s="301"/>
      <c r="L4" s="301"/>
      <c r="M4" s="301"/>
      <c r="N4" s="302"/>
      <c r="O4" s="303"/>
      <c r="P4" s="305" t="s">
        <v>5</v>
      </c>
      <c r="Q4" s="303"/>
      <c r="R4" s="300" t="s">
        <v>6</v>
      </c>
      <c r="S4" s="304"/>
    </row>
    <row r="5" spans="1:19">
      <c r="A5" s="296"/>
      <c r="B5" s="287" t="s">
        <v>7</v>
      </c>
      <c r="C5" s="290"/>
      <c r="D5" s="291" t="s">
        <v>8</v>
      </c>
      <c r="E5" s="292"/>
      <c r="F5" s="287" t="s">
        <v>9</v>
      </c>
      <c r="G5" s="290"/>
      <c r="H5" s="290" t="s">
        <v>10</v>
      </c>
      <c r="I5" s="290"/>
      <c r="J5" s="290" t="s">
        <v>11</v>
      </c>
      <c r="K5" s="290"/>
      <c r="L5" s="290" t="s">
        <v>12</v>
      </c>
      <c r="M5" s="290"/>
      <c r="N5" s="291" t="s">
        <v>13</v>
      </c>
      <c r="O5" s="292"/>
      <c r="P5" s="293" t="s">
        <v>14</v>
      </c>
      <c r="Q5" s="292"/>
      <c r="R5" s="287"/>
      <c r="S5" s="288"/>
    </row>
    <row r="6" spans="1:19" ht="14.25" thickBot="1">
      <c r="A6" s="299"/>
      <c r="B6" s="63" t="s">
        <v>15</v>
      </c>
      <c r="C6" s="64" t="s">
        <v>16</v>
      </c>
      <c r="D6" s="65" t="s">
        <v>15</v>
      </c>
      <c r="E6" s="66" t="s">
        <v>16</v>
      </c>
      <c r="F6" s="63" t="s">
        <v>15</v>
      </c>
      <c r="G6" s="64" t="s">
        <v>16</v>
      </c>
      <c r="H6" s="64" t="s">
        <v>15</v>
      </c>
      <c r="I6" s="64" t="s">
        <v>16</v>
      </c>
      <c r="J6" s="64" t="s">
        <v>15</v>
      </c>
      <c r="K6" s="64" t="s">
        <v>16</v>
      </c>
      <c r="L6" s="64" t="s">
        <v>15</v>
      </c>
      <c r="M6" s="64" t="s">
        <v>16</v>
      </c>
      <c r="N6" s="65" t="s">
        <v>15</v>
      </c>
      <c r="O6" s="66" t="s">
        <v>16</v>
      </c>
      <c r="P6" s="67" t="s">
        <v>15</v>
      </c>
      <c r="Q6" s="66" t="s">
        <v>16</v>
      </c>
      <c r="R6" s="63" t="s">
        <v>15</v>
      </c>
      <c r="S6" s="68" t="s">
        <v>16</v>
      </c>
    </row>
    <row r="7" spans="1:19" ht="14.25" thickTop="1">
      <c r="A7" s="297" t="s">
        <v>17</v>
      </c>
      <c r="B7" s="69">
        <v>42</v>
      </c>
      <c r="C7" s="70">
        <v>32</v>
      </c>
      <c r="D7" s="71">
        <v>0</v>
      </c>
      <c r="E7" s="72">
        <v>0</v>
      </c>
      <c r="F7" s="69">
        <v>129</v>
      </c>
      <c r="G7" s="70">
        <v>76</v>
      </c>
      <c r="H7" s="70">
        <v>4</v>
      </c>
      <c r="I7" s="70">
        <v>2</v>
      </c>
      <c r="J7" s="70">
        <v>213</v>
      </c>
      <c r="K7" s="70">
        <v>126</v>
      </c>
      <c r="L7" s="70">
        <v>63</v>
      </c>
      <c r="M7" s="70">
        <v>58</v>
      </c>
      <c r="N7" s="71">
        <v>0</v>
      </c>
      <c r="O7" s="72">
        <v>0</v>
      </c>
      <c r="P7" s="92">
        <v>0</v>
      </c>
      <c r="Q7" s="72">
        <v>0</v>
      </c>
      <c r="R7" s="69">
        <f>451+P7</f>
        <v>451</v>
      </c>
      <c r="S7" s="73">
        <v>294</v>
      </c>
    </row>
    <row r="8" spans="1:19">
      <c r="A8" s="283"/>
      <c r="B8" s="287">
        <v>74</v>
      </c>
      <c r="C8" s="290"/>
      <c r="D8" s="291">
        <v>0</v>
      </c>
      <c r="E8" s="292"/>
      <c r="F8" s="287">
        <v>205</v>
      </c>
      <c r="G8" s="290"/>
      <c r="H8" s="290">
        <v>6</v>
      </c>
      <c r="I8" s="290"/>
      <c r="J8" s="290">
        <v>339</v>
      </c>
      <c r="K8" s="290"/>
      <c r="L8" s="290">
        <v>121</v>
      </c>
      <c r="M8" s="290"/>
      <c r="N8" s="291">
        <v>0</v>
      </c>
      <c r="O8" s="292"/>
      <c r="P8" s="293">
        <v>0</v>
      </c>
      <c r="Q8" s="292"/>
      <c r="R8" s="287">
        <f>SUM(B8:P8)</f>
        <v>745</v>
      </c>
      <c r="S8" s="288"/>
    </row>
    <row r="9" spans="1:19">
      <c r="A9" s="283" t="s">
        <v>18</v>
      </c>
      <c r="B9" s="74">
        <v>2</v>
      </c>
      <c r="C9" s="75">
        <v>0</v>
      </c>
      <c r="D9" s="76">
        <v>0</v>
      </c>
      <c r="E9" s="77">
        <v>0</v>
      </c>
      <c r="F9" s="74">
        <v>0</v>
      </c>
      <c r="G9" s="75">
        <v>0</v>
      </c>
      <c r="H9" s="75">
        <v>0</v>
      </c>
      <c r="I9" s="75">
        <v>1</v>
      </c>
      <c r="J9" s="75">
        <v>2</v>
      </c>
      <c r="K9" s="75">
        <v>0</v>
      </c>
      <c r="L9" s="75">
        <v>0</v>
      </c>
      <c r="M9" s="75">
        <v>0</v>
      </c>
      <c r="N9" s="76">
        <v>0</v>
      </c>
      <c r="O9" s="77">
        <v>0</v>
      </c>
      <c r="P9" s="87">
        <v>0</v>
      </c>
      <c r="Q9" s="88">
        <v>0</v>
      </c>
      <c r="R9" s="74">
        <v>4</v>
      </c>
      <c r="S9" s="78">
        <v>1</v>
      </c>
    </row>
    <row r="10" spans="1:19">
      <c r="A10" s="283"/>
      <c r="B10" s="287">
        <v>2</v>
      </c>
      <c r="C10" s="290"/>
      <c r="D10" s="291">
        <v>0</v>
      </c>
      <c r="E10" s="292"/>
      <c r="F10" s="287">
        <v>0</v>
      </c>
      <c r="G10" s="290"/>
      <c r="H10" s="290">
        <v>1</v>
      </c>
      <c r="I10" s="290"/>
      <c r="J10" s="290">
        <v>2</v>
      </c>
      <c r="K10" s="290"/>
      <c r="L10" s="290">
        <v>0</v>
      </c>
      <c r="M10" s="290"/>
      <c r="N10" s="291">
        <v>0</v>
      </c>
      <c r="O10" s="292"/>
      <c r="P10" s="291">
        <v>0</v>
      </c>
      <c r="Q10" s="292"/>
      <c r="R10" s="287">
        <v>5</v>
      </c>
      <c r="S10" s="288"/>
    </row>
    <row r="11" spans="1:19">
      <c r="A11" s="283" t="s">
        <v>19</v>
      </c>
      <c r="B11" s="74">
        <v>0</v>
      </c>
      <c r="C11" s="75">
        <v>0</v>
      </c>
      <c r="D11" s="76">
        <v>0</v>
      </c>
      <c r="E11" s="77">
        <v>0</v>
      </c>
      <c r="F11" s="74">
        <v>2</v>
      </c>
      <c r="G11" s="75">
        <v>0</v>
      </c>
      <c r="H11" s="75">
        <v>0</v>
      </c>
      <c r="I11" s="75">
        <v>0</v>
      </c>
      <c r="J11" s="75">
        <v>0</v>
      </c>
      <c r="K11" s="75">
        <v>0</v>
      </c>
      <c r="L11" s="75">
        <v>0</v>
      </c>
      <c r="M11" s="75">
        <v>0</v>
      </c>
      <c r="N11" s="76">
        <v>0</v>
      </c>
      <c r="O11" s="77">
        <v>0</v>
      </c>
      <c r="P11" s="87">
        <v>0</v>
      </c>
      <c r="Q11" s="88">
        <v>0</v>
      </c>
      <c r="R11" s="74">
        <v>2</v>
      </c>
      <c r="S11" s="78">
        <v>0</v>
      </c>
    </row>
    <row r="12" spans="1:19">
      <c r="A12" s="283"/>
      <c r="B12" s="287">
        <v>0</v>
      </c>
      <c r="C12" s="290"/>
      <c r="D12" s="291">
        <v>0</v>
      </c>
      <c r="E12" s="292"/>
      <c r="F12" s="287">
        <v>2</v>
      </c>
      <c r="G12" s="290"/>
      <c r="H12" s="290">
        <v>0</v>
      </c>
      <c r="I12" s="290"/>
      <c r="J12" s="290">
        <v>0</v>
      </c>
      <c r="K12" s="290"/>
      <c r="L12" s="290">
        <v>0</v>
      </c>
      <c r="M12" s="290"/>
      <c r="N12" s="291">
        <v>0</v>
      </c>
      <c r="O12" s="292"/>
      <c r="P12" s="291">
        <v>0</v>
      </c>
      <c r="Q12" s="292"/>
      <c r="R12" s="287">
        <v>2</v>
      </c>
      <c r="S12" s="288"/>
    </row>
    <row r="13" spans="1:19">
      <c r="A13" s="283" t="s">
        <v>20</v>
      </c>
      <c r="B13" s="74">
        <v>0</v>
      </c>
      <c r="C13" s="75">
        <v>0</v>
      </c>
      <c r="D13" s="76">
        <v>0</v>
      </c>
      <c r="E13" s="77">
        <v>0</v>
      </c>
      <c r="F13" s="74">
        <v>1</v>
      </c>
      <c r="G13" s="75">
        <v>0</v>
      </c>
      <c r="H13" s="75">
        <v>0</v>
      </c>
      <c r="I13" s="75">
        <v>0</v>
      </c>
      <c r="J13" s="75">
        <v>0</v>
      </c>
      <c r="K13" s="75">
        <v>0</v>
      </c>
      <c r="L13" s="75">
        <v>0</v>
      </c>
      <c r="M13" s="75">
        <v>0</v>
      </c>
      <c r="N13" s="76">
        <v>0</v>
      </c>
      <c r="O13" s="77">
        <v>0</v>
      </c>
      <c r="P13" s="87">
        <v>0</v>
      </c>
      <c r="Q13" s="88">
        <v>0</v>
      </c>
      <c r="R13" s="74">
        <v>1</v>
      </c>
      <c r="S13" s="78">
        <v>0</v>
      </c>
    </row>
    <row r="14" spans="1:19">
      <c r="A14" s="283"/>
      <c r="B14" s="287">
        <v>0</v>
      </c>
      <c r="C14" s="290"/>
      <c r="D14" s="291">
        <v>0</v>
      </c>
      <c r="E14" s="292"/>
      <c r="F14" s="287">
        <v>1</v>
      </c>
      <c r="G14" s="290"/>
      <c r="H14" s="290">
        <v>0</v>
      </c>
      <c r="I14" s="290"/>
      <c r="J14" s="290">
        <v>0</v>
      </c>
      <c r="K14" s="290"/>
      <c r="L14" s="290">
        <v>0</v>
      </c>
      <c r="M14" s="290"/>
      <c r="N14" s="291">
        <v>0</v>
      </c>
      <c r="O14" s="292"/>
      <c r="P14" s="291">
        <v>0</v>
      </c>
      <c r="Q14" s="292"/>
      <c r="R14" s="287">
        <v>1</v>
      </c>
      <c r="S14" s="288"/>
    </row>
    <row r="15" spans="1:19" ht="14.1" customHeight="1">
      <c r="A15" s="283" t="s">
        <v>21</v>
      </c>
      <c r="B15" s="74">
        <v>7</v>
      </c>
      <c r="C15" s="75">
        <v>0</v>
      </c>
      <c r="D15" s="76">
        <v>0</v>
      </c>
      <c r="E15" s="77">
        <v>0</v>
      </c>
      <c r="F15" s="74">
        <v>0</v>
      </c>
      <c r="G15" s="75">
        <v>0</v>
      </c>
      <c r="H15" s="75">
        <v>0</v>
      </c>
      <c r="I15" s="75">
        <v>0</v>
      </c>
      <c r="J15" s="75">
        <v>0</v>
      </c>
      <c r="K15" s="75">
        <v>0</v>
      </c>
      <c r="L15" s="75">
        <v>0</v>
      </c>
      <c r="M15" s="75">
        <v>0</v>
      </c>
      <c r="N15" s="76">
        <v>0</v>
      </c>
      <c r="O15" s="77">
        <v>0</v>
      </c>
      <c r="P15" s="87">
        <v>0</v>
      </c>
      <c r="Q15" s="88">
        <v>0</v>
      </c>
      <c r="R15" s="74">
        <v>7</v>
      </c>
      <c r="S15" s="78">
        <v>0</v>
      </c>
    </row>
    <row r="16" spans="1:19" ht="14.1" customHeight="1">
      <c r="A16" s="283"/>
      <c r="B16" s="287">
        <v>7</v>
      </c>
      <c r="C16" s="290"/>
      <c r="D16" s="291">
        <v>0</v>
      </c>
      <c r="E16" s="292"/>
      <c r="F16" s="287">
        <v>0</v>
      </c>
      <c r="G16" s="290"/>
      <c r="H16" s="290">
        <v>0</v>
      </c>
      <c r="I16" s="290"/>
      <c r="J16" s="290">
        <v>0</v>
      </c>
      <c r="K16" s="290"/>
      <c r="L16" s="290">
        <v>0</v>
      </c>
      <c r="M16" s="290"/>
      <c r="N16" s="291">
        <v>0</v>
      </c>
      <c r="O16" s="292"/>
      <c r="P16" s="291">
        <v>0</v>
      </c>
      <c r="Q16" s="292"/>
      <c r="R16" s="287">
        <v>7</v>
      </c>
      <c r="S16" s="288"/>
    </row>
    <row r="17" spans="1:19">
      <c r="A17" s="296" t="s">
        <v>22</v>
      </c>
      <c r="B17" s="74">
        <v>9</v>
      </c>
      <c r="C17" s="75">
        <v>0</v>
      </c>
      <c r="D17" s="76">
        <v>0</v>
      </c>
      <c r="E17" s="77">
        <v>0</v>
      </c>
      <c r="F17" s="74">
        <v>3</v>
      </c>
      <c r="G17" s="75">
        <v>0</v>
      </c>
      <c r="H17" s="75">
        <v>0</v>
      </c>
      <c r="I17" s="75">
        <v>1</v>
      </c>
      <c r="J17" s="75">
        <v>2</v>
      </c>
      <c r="K17" s="75">
        <v>0</v>
      </c>
      <c r="L17" s="75">
        <v>0</v>
      </c>
      <c r="M17" s="75">
        <v>0</v>
      </c>
      <c r="N17" s="76">
        <v>0</v>
      </c>
      <c r="O17" s="77">
        <v>0</v>
      </c>
      <c r="P17" s="87">
        <v>0</v>
      </c>
      <c r="Q17" s="88">
        <v>0</v>
      </c>
      <c r="R17" s="74">
        <v>14</v>
      </c>
      <c r="S17" s="78">
        <v>1</v>
      </c>
    </row>
    <row r="18" spans="1:19">
      <c r="A18" s="296"/>
      <c r="B18" s="287">
        <v>9</v>
      </c>
      <c r="C18" s="290"/>
      <c r="D18" s="291">
        <v>0</v>
      </c>
      <c r="E18" s="292"/>
      <c r="F18" s="287">
        <v>3</v>
      </c>
      <c r="G18" s="290"/>
      <c r="H18" s="290">
        <v>1</v>
      </c>
      <c r="I18" s="290"/>
      <c r="J18" s="290">
        <v>2</v>
      </c>
      <c r="K18" s="290"/>
      <c r="L18" s="290">
        <v>0</v>
      </c>
      <c r="M18" s="290"/>
      <c r="N18" s="291">
        <v>0</v>
      </c>
      <c r="O18" s="292"/>
      <c r="P18" s="291">
        <v>0</v>
      </c>
      <c r="Q18" s="292"/>
      <c r="R18" s="287">
        <v>15</v>
      </c>
      <c r="S18" s="288"/>
    </row>
    <row r="19" spans="1:19">
      <c r="A19" s="294" t="s">
        <v>192</v>
      </c>
      <c r="B19" s="84">
        <v>69</v>
      </c>
      <c r="C19" s="86">
        <v>111</v>
      </c>
      <c r="D19" s="76">
        <v>60</v>
      </c>
      <c r="E19" s="77">
        <v>61</v>
      </c>
      <c r="F19" s="74">
        <v>707</v>
      </c>
      <c r="G19" s="75">
        <v>544</v>
      </c>
      <c r="H19" s="75">
        <v>46</v>
      </c>
      <c r="I19" s="75">
        <v>70</v>
      </c>
      <c r="J19" s="75">
        <v>585</v>
      </c>
      <c r="K19" s="75">
        <v>387</v>
      </c>
      <c r="L19" s="86">
        <v>226</v>
      </c>
      <c r="M19" s="86">
        <v>208</v>
      </c>
      <c r="N19" s="76">
        <v>4</v>
      </c>
      <c r="O19" s="77">
        <v>8</v>
      </c>
      <c r="P19" s="89">
        <v>3</v>
      </c>
      <c r="Q19" s="88">
        <v>3</v>
      </c>
      <c r="R19" s="84">
        <f>B19+D19+F19+H19+J19+L19+N19+P19</f>
        <v>1700</v>
      </c>
      <c r="S19" s="85">
        <f>C19+E19+G19+I19+K19+M19+O19+Q19</f>
        <v>1392</v>
      </c>
    </row>
    <row r="20" spans="1:19">
      <c r="A20" s="295"/>
      <c r="B20" s="287">
        <v>180</v>
      </c>
      <c r="C20" s="290"/>
      <c r="D20" s="291">
        <v>121</v>
      </c>
      <c r="E20" s="292"/>
      <c r="F20" s="287">
        <f>F19+G19</f>
        <v>1251</v>
      </c>
      <c r="G20" s="290"/>
      <c r="H20" s="290">
        <v>116</v>
      </c>
      <c r="I20" s="290"/>
      <c r="J20" s="290">
        <v>972</v>
      </c>
      <c r="K20" s="290"/>
      <c r="L20" s="290">
        <v>434</v>
      </c>
      <c r="M20" s="290"/>
      <c r="N20" s="291">
        <v>12</v>
      </c>
      <c r="O20" s="292"/>
      <c r="P20" s="293">
        <v>6</v>
      </c>
      <c r="Q20" s="292"/>
      <c r="R20" s="287">
        <f>SUM(B20:Q20)</f>
        <v>3092</v>
      </c>
      <c r="S20" s="288"/>
    </row>
    <row r="21" spans="1:19">
      <c r="A21" s="289" t="s">
        <v>191</v>
      </c>
      <c r="B21" s="84">
        <v>120</v>
      </c>
      <c r="C21" s="86">
        <v>143</v>
      </c>
      <c r="D21" s="76">
        <v>60</v>
      </c>
      <c r="E21" s="77">
        <v>61</v>
      </c>
      <c r="F21" s="74">
        <v>839</v>
      </c>
      <c r="G21" s="75">
        <f>G7+G17+G19</f>
        <v>620</v>
      </c>
      <c r="H21" s="75">
        <v>50</v>
      </c>
      <c r="I21" s="75">
        <v>73</v>
      </c>
      <c r="J21" s="75">
        <v>800</v>
      </c>
      <c r="K21" s="75">
        <v>513</v>
      </c>
      <c r="L21" s="86">
        <f>L7+L19</f>
        <v>289</v>
      </c>
      <c r="M21" s="86">
        <v>266</v>
      </c>
      <c r="N21" s="76">
        <v>4</v>
      </c>
      <c r="O21" s="77">
        <v>8</v>
      </c>
      <c r="P21" s="89">
        <v>3</v>
      </c>
      <c r="Q21" s="88">
        <v>3</v>
      </c>
      <c r="R21" s="84">
        <f>B21+D21+F21+H21+J21+L21+N21+P21</f>
        <v>2165</v>
      </c>
      <c r="S21" s="85">
        <f>C21+E21+G21+I21+K21+M21+O21+Q21</f>
        <v>1687</v>
      </c>
    </row>
    <row r="22" spans="1:19">
      <c r="A22" s="283"/>
      <c r="B22" s="287">
        <v>263</v>
      </c>
      <c r="C22" s="290"/>
      <c r="D22" s="291">
        <v>121</v>
      </c>
      <c r="E22" s="292"/>
      <c r="F22" s="287">
        <f>F8+F18+F20</f>
        <v>1459</v>
      </c>
      <c r="G22" s="290"/>
      <c r="H22" s="290">
        <v>123</v>
      </c>
      <c r="I22" s="290"/>
      <c r="J22" s="290">
        <v>1313</v>
      </c>
      <c r="K22" s="290"/>
      <c r="L22" s="290">
        <v>555</v>
      </c>
      <c r="M22" s="290"/>
      <c r="N22" s="291">
        <v>12</v>
      </c>
      <c r="O22" s="292"/>
      <c r="P22" s="293">
        <f>P8+P18+P20</f>
        <v>6</v>
      </c>
      <c r="Q22" s="292"/>
      <c r="R22" s="287">
        <f>SUM(B22:Q22)</f>
        <v>3852</v>
      </c>
      <c r="S22" s="288"/>
    </row>
    <row r="23" spans="1:19">
      <c r="A23" s="289" t="s">
        <v>23</v>
      </c>
      <c r="B23" s="84">
        <v>6</v>
      </c>
      <c r="C23" s="86">
        <v>6</v>
      </c>
      <c r="D23" s="76">
        <v>0</v>
      </c>
      <c r="E23" s="77">
        <v>0</v>
      </c>
      <c r="F23" s="74">
        <v>10</v>
      </c>
      <c r="G23" s="75">
        <v>8</v>
      </c>
      <c r="H23" s="75">
        <v>0</v>
      </c>
      <c r="I23" s="75">
        <v>0</v>
      </c>
      <c r="J23" s="75">
        <v>18</v>
      </c>
      <c r="K23" s="75">
        <v>26</v>
      </c>
      <c r="L23" s="86">
        <v>4</v>
      </c>
      <c r="M23" s="86">
        <v>8</v>
      </c>
      <c r="N23" s="76">
        <v>0</v>
      </c>
      <c r="O23" s="77">
        <v>0</v>
      </c>
      <c r="P23" s="87">
        <v>0</v>
      </c>
      <c r="Q23" s="88">
        <v>0</v>
      </c>
      <c r="R23" s="84">
        <f>B23+D23+F23+H23+J23+L23+N23+P23</f>
        <v>38</v>
      </c>
      <c r="S23" s="85">
        <f>C23+E23+G23+I23+K23+M23+O23+Q23</f>
        <v>48</v>
      </c>
    </row>
    <row r="24" spans="1:19">
      <c r="A24" s="283"/>
      <c r="B24" s="287">
        <v>12</v>
      </c>
      <c r="C24" s="290"/>
      <c r="D24" s="291">
        <v>0</v>
      </c>
      <c r="E24" s="292"/>
      <c r="F24" s="287">
        <v>18</v>
      </c>
      <c r="G24" s="290"/>
      <c r="H24" s="290">
        <v>0</v>
      </c>
      <c r="I24" s="290"/>
      <c r="J24" s="290">
        <v>44</v>
      </c>
      <c r="K24" s="290"/>
      <c r="L24" s="290">
        <f>L23+M23</f>
        <v>12</v>
      </c>
      <c r="M24" s="290"/>
      <c r="N24" s="291">
        <v>0</v>
      </c>
      <c r="O24" s="292"/>
      <c r="P24" s="291">
        <v>0</v>
      </c>
      <c r="Q24" s="292"/>
      <c r="R24" s="287">
        <f>SUM(B24:P24)</f>
        <v>86</v>
      </c>
      <c r="S24" s="288"/>
    </row>
    <row r="25" spans="1:19">
      <c r="A25" s="289" t="s">
        <v>24</v>
      </c>
      <c r="B25" s="74">
        <v>126</v>
      </c>
      <c r="C25" s="75">
        <v>149</v>
      </c>
      <c r="D25" s="76">
        <v>60</v>
      </c>
      <c r="E25" s="77">
        <v>61</v>
      </c>
      <c r="F25" s="74">
        <v>849</v>
      </c>
      <c r="G25" s="75">
        <f>G21+G23</f>
        <v>628</v>
      </c>
      <c r="H25" s="75">
        <v>50</v>
      </c>
      <c r="I25" s="75">
        <v>73</v>
      </c>
      <c r="J25" s="75">
        <v>818</v>
      </c>
      <c r="K25" s="75">
        <v>539</v>
      </c>
      <c r="L25" s="75">
        <f>L21+L23</f>
        <v>293</v>
      </c>
      <c r="M25" s="75">
        <f>M21+M23</f>
        <v>274</v>
      </c>
      <c r="N25" s="76">
        <v>4</v>
      </c>
      <c r="O25" s="77">
        <v>8</v>
      </c>
      <c r="P25" s="89">
        <v>3</v>
      </c>
      <c r="Q25" s="88">
        <v>3</v>
      </c>
      <c r="R25" s="74">
        <f>B25+D25+F25+H25+J25+L25+N25+P25</f>
        <v>2203</v>
      </c>
      <c r="S25" s="78">
        <f>C25+E25+G25+I25+K25+M25+O25+Q25</f>
        <v>1735</v>
      </c>
    </row>
    <row r="26" spans="1:19">
      <c r="A26" s="283"/>
      <c r="B26" s="287">
        <v>275</v>
      </c>
      <c r="C26" s="290"/>
      <c r="D26" s="291">
        <v>121</v>
      </c>
      <c r="E26" s="292"/>
      <c r="F26" s="287">
        <f>F22+F24</f>
        <v>1477</v>
      </c>
      <c r="G26" s="290"/>
      <c r="H26" s="290">
        <v>123</v>
      </c>
      <c r="I26" s="290"/>
      <c r="J26" s="290">
        <v>1357</v>
      </c>
      <c r="K26" s="290"/>
      <c r="L26" s="290">
        <f>L22+L24</f>
        <v>567</v>
      </c>
      <c r="M26" s="290"/>
      <c r="N26" s="291">
        <v>12</v>
      </c>
      <c r="O26" s="292"/>
      <c r="P26" s="293">
        <f>P22+P24</f>
        <v>6</v>
      </c>
      <c r="Q26" s="292"/>
      <c r="R26" s="287">
        <f>SUM(B26:P26)</f>
        <v>3938</v>
      </c>
      <c r="S26" s="288"/>
    </row>
    <row r="27" spans="1:19">
      <c r="A27" s="283" t="s">
        <v>25</v>
      </c>
      <c r="B27" s="74">
        <v>123</v>
      </c>
      <c r="C27" s="75">
        <v>54</v>
      </c>
      <c r="D27" s="76">
        <v>0</v>
      </c>
      <c r="E27" s="77">
        <v>1</v>
      </c>
      <c r="F27" s="74">
        <v>52</v>
      </c>
      <c r="G27" s="75">
        <v>29</v>
      </c>
      <c r="H27" s="75">
        <v>3</v>
      </c>
      <c r="I27" s="75">
        <v>5</v>
      </c>
      <c r="J27" s="75">
        <v>54</v>
      </c>
      <c r="K27" s="75">
        <v>33</v>
      </c>
      <c r="L27" s="75">
        <v>0</v>
      </c>
      <c r="M27" s="75">
        <v>0</v>
      </c>
      <c r="N27" s="76">
        <v>0</v>
      </c>
      <c r="O27" s="77">
        <v>0</v>
      </c>
      <c r="P27" s="87">
        <v>0</v>
      </c>
      <c r="Q27" s="88">
        <v>0</v>
      </c>
      <c r="R27" s="74">
        <f>B27+D27+F27+H27+J27+L27+N27+P27</f>
        <v>232</v>
      </c>
      <c r="S27" s="78">
        <f>C27+E27+G27+I27+K27+M27+O27+Q27</f>
        <v>122</v>
      </c>
    </row>
    <row r="28" spans="1:19" ht="14.25" thickBot="1">
      <c r="A28" s="284"/>
      <c r="B28" s="276">
        <v>177</v>
      </c>
      <c r="C28" s="285"/>
      <c r="D28" s="274">
        <v>1</v>
      </c>
      <c r="E28" s="275"/>
      <c r="F28" s="276">
        <v>81</v>
      </c>
      <c r="G28" s="285"/>
      <c r="H28" s="285">
        <v>8</v>
      </c>
      <c r="I28" s="285"/>
      <c r="J28" s="285">
        <v>87</v>
      </c>
      <c r="K28" s="285"/>
      <c r="L28" s="285">
        <v>0</v>
      </c>
      <c r="M28" s="285"/>
      <c r="N28" s="274">
        <v>0</v>
      </c>
      <c r="O28" s="275"/>
      <c r="P28" s="274">
        <v>0</v>
      </c>
      <c r="Q28" s="275"/>
      <c r="R28" s="276">
        <f>SUM(B28:Q28)</f>
        <v>354</v>
      </c>
      <c r="S28" s="277"/>
    </row>
    <row r="29" spans="1:19" ht="14.25" thickTop="1">
      <c r="A29" s="278" t="s">
        <v>26</v>
      </c>
      <c r="B29" s="79">
        <v>249</v>
      </c>
      <c r="C29" s="80">
        <v>203</v>
      </c>
      <c r="D29" s="81">
        <v>60</v>
      </c>
      <c r="E29" s="82">
        <v>62</v>
      </c>
      <c r="F29" s="79">
        <f>F25+F27</f>
        <v>901</v>
      </c>
      <c r="G29" s="80">
        <f>G25+G27</f>
        <v>657</v>
      </c>
      <c r="H29" s="80">
        <v>53</v>
      </c>
      <c r="I29" s="80">
        <v>78</v>
      </c>
      <c r="J29" s="80">
        <v>872</v>
      </c>
      <c r="K29" s="80">
        <v>572</v>
      </c>
      <c r="L29" s="80">
        <f>L25+L27</f>
        <v>293</v>
      </c>
      <c r="M29" s="80">
        <f>M25+M27</f>
        <v>274</v>
      </c>
      <c r="N29" s="81">
        <v>4</v>
      </c>
      <c r="O29" s="82">
        <v>8</v>
      </c>
      <c r="P29" s="91">
        <v>3</v>
      </c>
      <c r="Q29" s="90">
        <v>3</v>
      </c>
      <c r="R29" s="79">
        <f>B29+D29+F29+H29+J29+L29+N29+P29</f>
        <v>2435</v>
      </c>
      <c r="S29" s="83">
        <f>C29+E29+G29+I29+K29+M29+O29+Q29</f>
        <v>1857</v>
      </c>
    </row>
    <row r="30" spans="1:19" ht="14.25" thickBot="1">
      <c r="A30" s="279"/>
      <c r="B30" s="272">
        <v>452</v>
      </c>
      <c r="C30" s="280"/>
      <c r="D30" s="281">
        <v>122</v>
      </c>
      <c r="E30" s="282"/>
      <c r="F30" s="272">
        <f>F29+G29</f>
        <v>1558</v>
      </c>
      <c r="G30" s="280"/>
      <c r="H30" s="280">
        <v>131</v>
      </c>
      <c r="I30" s="280"/>
      <c r="J30" s="280">
        <v>1444</v>
      </c>
      <c r="K30" s="280"/>
      <c r="L30" s="280">
        <f>L29+M29</f>
        <v>567</v>
      </c>
      <c r="M30" s="280"/>
      <c r="N30" s="281">
        <v>12</v>
      </c>
      <c r="O30" s="282"/>
      <c r="P30" s="286">
        <v>6</v>
      </c>
      <c r="Q30" s="282"/>
      <c r="R30" s="272">
        <f>SUM(B30:P30)</f>
        <v>4292</v>
      </c>
      <c r="S30" s="273"/>
    </row>
    <row r="31" spans="1:19" ht="14.25" thickTop="1"/>
  </sheetData>
  <mergeCells count="133">
    <mergeCell ref="A4:A6"/>
    <mergeCell ref="B4:E4"/>
    <mergeCell ref="F4:O4"/>
    <mergeCell ref="N8:O8"/>
    <mergeCell ref="R4:S5"/>
    <mergeCell ref="B5:C5"/>
    <mergeCell ref="D5:E5"/>
    <mergeCell ref="F5:G5"/>
    <mergeCell ref="H5:I5"/>
    <mergeCell ref="J5:K5"/>
    <mergeCell ref="L5:M5"/>
    <mergeCell ref="N5:O5"/>
    <mergeCell ref="P5:Q5"/>
    <mergeCell ref="P4:Q4"/>
    <mergeCell ref="P8:Q8"/>
    <mergeCell ref="R8:S8"/>
    <mergeCell ref="R10:S10"/>
    <mergeCell ref="A7:A8"/>
    <mergeCell ref="B8:C8"/>
    <mergeCell ref="D8:E8"/>
    <mergeCell ref="F8:G8"/>
    <mergeCell ref="H8:I8"/>
    <mergeCell ref="J8:K8"/>
    <mergeCell ref="L8:M8"/>
    <mergeCell ref="R12:S12"/>
    <mergeCell ref="A9:A10"/>
    <mergeCell ref="B10:C10"/>
    <mergeCell ref="D10:E10"/>
    <mergeCell ref="F10:G10"/>
    <mergeCell ref="H10:I10"/>
    <mergeCell ref="J10:K10"/>
    <mergeCell ref="L10:M10"/>
    <mergeCell ref="N10:O10"/>
    <mergeCell ref="P10:Q10"/>
    <mergeCell ref="R14:S14"/>
    <mergeCell ref="A11:A12"/>
    <mergeCell ref="B12:C12"/>
    <mergeCell ref="D12:E12"/>
    <mergeCell ref="F12:G12"/>
    <mergeCell ref="H12:I12"/>
    <mergeCell ref="J12:K12"/>
    <mergeCell ref="L12:M12"/>
    <mergeCell ref="N12:O12"/>
    <mergeCell ref="P12:Q12"/>
    <mergeCell ref="A13:A14"/>
    <mergeCell ref="B14:C14"/>
    <mergeCell ref="D14:E14"/>
    <mergeCell ref="F14:G14"/>
    <mergeCell ref="H14:I14"/>
    <mergeCell ref="J14:K14"/>
    <mergeCell ref="L14:M14"/>
    <mergeCell ref="N14:O14"/>
    <mergeCell ref="P14:Q14"/>
    <mergeCell ref="R16:S16"/>
    <mergeCell ref="A17:A18"/>
    <mergeCell ref="B18:C18"/>
    <mergeCell ref="D18:E18"/>
    <mergeCell ref="F18:G18"/>
    <mergeCell ref="H18:I18"/>
    <mergeCell ref="J18:K18"/>
    <mergeCell ref="L18:M18"/>
    <mergeCell ref="N18:O18"/>
    <mergeCell ref="P18:Q18"/>
    <mergeCell ref="R18:S18"/>
    <mergeCell ref="A15:A16"/>
    <mergeCell ref="B16:C16"/>
    <mergeCell ref="D16:E16"/>
    <mergeCell ref="F16:G16"/>
    <mergeCell ref="H16:I16"/>
    <mergeCell ref="J16:K16"/>
    <mergeCell ref="L16:M16"/>
    <mergeCell ref="N16:O16"/>
    <mergeCell ref="P16:Q16"/>
    <mergeCell ref="R20:S20"/>
    <mergeCell ref="A21:A22"/>
    <mergeCell ref="B22:C22"/>
    <mergeCell ref="D22:E22"/>
    <mergeCell ref="F22:G22"/>
    <mergeCell ref="H22:I22"/>
    <mergeCell ref="J22:K22"/>
    <mergeCell ref="L22:M22"/>
    <mergeCell ref="N22:O22"/>
    <mergeCell ref="P22:Q22"/>
    <mergeCell ref="R22:S22"/>
    <mergeCell ref="A19:A20"/>
    <mergeCell ref="B20:C20"/>
    <mergeCell ref="D20:E20"/>
    <mergeCell ref="F20:G20"/>
    <mergeCell ref="H20:I20"/>
    <mergeCell ref="J20:K20"/>
    <mergeCell ref="L20:M20"/>
    <mergeCell ref="N20:O20"/>
    <mergeCell ref="P20:Q20"/>
    <mergeCell ref="R24:S24"/>
    <mergeCell ref="A25:A26"/>
    <mergeCell ref="B26:C26"/>
    <mergeCell ref="D26:E26"/>
    <mergeCell ref="F26:G26"/>
    <mergeCell ref="H26:I26"/>
    <mergeCell ref="J26:K26"/>
    <mergeCell ref="L26:M26"/>
    <mergeCell ref="N26:O26"/>
    <mergeCell ref="P26:Q26"/>
    <mergeCell ref="R26:S26"/>
    <mergeCell ref="A23:A24"/>
    <mergeCell ref="B24:C24"/>
    <mergeCell ref="D24:E24"/>
    <mergeCell ref="F24:G24"/>
    <mergeCell ref="H24:I24"/>
    <mergeCell ref="J24:K24"/>
    <mergeCell ref="L24:M24"/>
    <mergeCell ref="N24:O24"/>
    <mergeCell ref="P24:Q24"/>
    <mergeCell ref="R30:S30"/>
    <mergeCell ref="N28:O28"/>
    <mergeCell ref="P28:Q28"/>
    <mergeCell ref="R28:S28"/>
    <mergeCell ref="A29:A30"/>
    <mergeCell ref="B30:C30"/>
    <mergeCell ref="D30:E30"/>
    <mergeCell ref="F30:G30"/>
    <mergeCell ref="H30:I30"/>
    <mergeCell ref="J30:K30"/>
    <mergeCell ref="L30:M30"/>
    <mergeCell ref="A27:A28"/>
    <mergeCell ref="B28:C28"/>
    <mergeCell ref="D28:E28"/>
    <mergeCell ref="F28:G28"/>
    <mergeCell ref="H28:I28"/>
    <mergeCell ref="J28:K28"/>
    <mergeCell ref="L28:M28"/>
    <mergeCell ref="N30:O30"/>
    <mergeCell ref="P30:Q30"/>
  </mergeCells>
  <phoneticPr fontId="1"/>
  <printOptions horizontalCentered="1"/>
  <pageMargins left="0" right="0" top="0.78740157480314965" bottom="0" header="0.31496062992125984" footer="0.31496062992125984"/>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workbookViewId="0">
      <pane xSplit="1" ySplit="6" topLeftCell="B16" activePane="bottomRight" state="frozen"/>
      <selection pane="topRight" activeCell="B1" sqref="B1"/>
      <selection pane="bottomLeft" activeCell="A7" sqref="A7"/>
      <selection pane="bottomRight" activeCell="C32" sqref="C32"/>
    </sheetView>
  </sheetViews>
  <sheetFormatPr defaultRowHeight="13.5"/>
  <cols>
    <col min="1" max="1" width="25.625" style="1" customWidth="1"/>
    <col min="2" max="19" width="8.625" style="1" customWidth="1"/>
    <col min="20" max="16384" width="9" style="1"/>
  </cols>
  <sheetData>
    <row r="1" spans="1:20">
      <c r="A1" s="4"/>
      <c r="B1" s="4"/>
      <c r="C1" s="4"/>
      <c r="D1" s="4"/>
      <c r="E1" s="4"/>
      <c r="F1" s="4"/>
      <c r="G1" s="4"/>
      <c r="H1" s="4"/>
      <c r="I1" s="4"/>
      <c r="J1" s="4"/>
      <c r="K1" s="4"/>
      <c r="L1" s="4"/>
      <c r="M1" s="4"/>
      <c r="N1" s="4"/>
      <c r="O1" s="4"/>
      <c r="P1" s="4"/>
      <c r="Q1" s="4"/>
      <c r="R1" s="4"/>
      <c r="S1" s="4"/>
      <c r="T1" s="4"/>
    </row>
    <row r="2" spans="1:20" ht="17.25">
      <c r="A2" s="4"/>
      <c r="B2" s="4"/>
      <c r="C2" s="4"/>
      <c r="D2" s="4"/>
      <c r="E2" s="4"/>
      <c r="F2" s="4"/>
      <c r="G2" s="5" t="s">
        <v>27</v>
      </c>
      <c r="H2" s="4"/>
      <c r="I2" s="4"/>
      <c r="J2" s="4"/>
      <c r="K2" s="4"/>
      <c r="L2" s="4"/>
      <c r="M2" s="4"/>
      <c r="N2" s="4"/>
      <c r="O2" s="4"/>
      <c r="P2" s="4"/>
      <c r="Q2" s="4"/>
      <c r="R2" s="4"/>
      <c r="S2" s="4"/>
      <c r="T2" s="4"/>
    </row>
    <row r="3" spans="1:20" ht="14.25" thickBot="1">
      <c r="A3" s="4"/>
      <c r="B3" s="4"/>
      <c r="C3" s="4"/>
      <c r="D3" s="4"/>
      <c r="E3" s="4"/>
      <c r="F3" s="4"/>
      <c r="G3" s="4"/>
      <c r="H3" s="4"/>
      <c r="I3" s="4"/>
      <c r="J3" s="4"/>
      <c r="K3" s="4"/>
      <c r="L3" s="4"/>
      <c r="M3" s="4"/>
      <c r="N3" s="4"/>
      <c r="O3" s="4"/>
      <c r="P3" s="4"/>
      <c r="Q3" s="4"/>
      <c r="R3" s="4"/>
      <c r="S3" s="4"/>
      <c r="T3" s="6" t="s">
        <v>1</v>
      </c>
    </row>
    <row r="4" spans="1:20" ht="14.25" thickTop="1">
      <c r="A4" s="315" t="s">
        <v>2</v>
      </c>
      <c r="B4" s="318" t="s">
        <v>3</v>
      </c>
      <c r="C4" s="319"/>
      <c r="D4" s="320"/>
      <c r="E4" s="321"/>
      <c r="F4" s="318" t="s">
        <v>4</v>
      </c>
      <c r="G4" s="319"/>
      <c r="H4" s="319"/>
      <c r="I4" s="319"/>
      <c r="J4" s="319"/>
      <c r="K4" s="319"/>
      <c r="L4" s="319"/>
      <c r="M4" s="319"/>
      <c r="N4" s="320"/>
      <c r="O4" s="321"/>
      <c r="P4" s="322" t="s">
        <v>5</v>
      </c>
      <c r="Q4" s="321"/>
      <c r="R4" s="322" t="s">
        <v>28</v>
      </c>
      <c r="S4" s="321"/>
      <c r="T4" s="323" t="s">
        <v>6</v>
      </c>
    </row>
    <row r="5" spans="1:20">
      <c r="A5" s="316"/>
      <c r="B5" s="326" t="s">
        <v>7</v>
      </c>
      <c r="C5" s="311"/>
      <c r="D5" s="312" t="s">
        <v>8</v>
      </c>
      <c r="E5" s="313"/>
      <c r="F5" s="326" t="s">
        <v>9</v>
      </c>
      <c r="G5" s="311"/>
      <c r="H5" s="311" t="s">
        <v>10</v>
      </c>
      <c r="I5" s="311"/>
      <c r="J5" s="311" t="s">
        <v>11</v>
      </c>
      <c r="K5" s="311"/>
      <c r="L5" s="311" t="s">
        <v>12</v>
      </c>
      <c r="M5" s="311"/>
      <c r="N5" s="312" t="s">
        <v>13</v>
      </c>
      <c r="O5" s="313"/>
      <c r="P5" s="314" t="s">
        <v>14</v>
      </c>
      <c r="Q5" s="313"/>
      <c r="R5" s="314"/>
      <c r="S5" s="313"/>
      <c r="T5" s="324"/>
    </row>
    <row r="6" spans="1:20" ht="14.25" thickBot="1">
      <c r="A6" s="317"/>
      <c r="B6" s="17" t="s">
        <v>29</v>
      </c>
      <c r="C6" s="18" t="s">
        <v>196</v>
      </c>
      <c r="D6" s="19" t="s">
        <v>29</v>
      </c>
      <c r="E6" s="20" t="s">
        <v>194</v>
      </c>
      <c r="F6" s="17" t="s">
        <v>29</v>
      </c>
      <c r="G6" s="18" t="s">
        <v>194</v>
      </c>
      <c r="H6" s="18" t="s">
        <v>29</v>
      </c>
      <c r="I6" s="18" t="s">
        <v>194</v>
      </c>
      <c r="J6" s="18" t="s">
        <v>29</v>
      </c>
      <c r="K6" s="18" t="s">
        <v>194</v>
      </c>
      <c r="L6" s="18" t="s">
        <v>29</v>
      </c>
      <c r="M6" s="18" t="s">
        <v>194</v>
      </c>
      <c r="N6" s="19" t="s">
        <v>29</v>
      </c>
      <c r="O6" s="20" t="s">
        <v>194</v>
      </c>
      <c r="P6" s="21" t="s">
        <v>29</v>
      </c>
      <c r="Q6" s="20" t="s">
        <v>194</v>
      </c>
      <c r="R6" s="21" t="s">
        <v>29</v>
      </c>
      <c r="S6" s="20" t="s">
        <v>194</v>
      </c>
      <c r="T6" s="325"/>
    </row>
    <row r="7" spans="1:20" ht="15" thickTop="1" thickBot="1">
      <c r="A7" s="11" t="s">
        <v>3</v>
      </c>
      <c r="B7" s="306"/>
      <c r="C7" s="307"/>
      <c r="D7" s="308"/>
      <c r="E7" s="309"/>
      <c r="F7" s="306"/>
      <c r="G7" s="307"/>
      <c r="H7" s="307"/>
      <c r="I7" s="307"/>
      <c r="J7" s="307"/>
      <c r="K7" s="307"/>
      <c r="L7" s="307"/>
      <c r="M7" s="307"/>
      <c r="N7" s="308"/>
      <c r="O7" s="309"/>
      <c r="P7" s="310"/>
      <c r="Q7" s="309"/>
      <c r="R7" s="310"/>
      <c r="S7" s="309"/>
      <c r="T7" s="22"/>
    </row>
    <row r="8" spans="1:20" ht="14.25" thickTop="1">
      <c r="A8" s="12" t="s">
        <v>30</v>
      </c>
      <c r="B8" s="23">
        <v>37</v>
      </c>
      <c r="C8" s="24">
        <v>101</v>
      </c>
      <c r="D8" s="25"/>
      <c r="E8" s="26"/>
      <c r="F8" s="23"/>
      <c r="G8" s="24"/>
      <c r="H8" s="24"/>
      <c r="I8" s="24"/>
      <c r="J8" s="24"/>
      <c r="K8" s="24"/>
      <c r="L8" s="24"/>
      <c r="M8" s="24"/>
      <c r="N8" s="25"/>
      <c r="O8" s="26"/>
      <c r="P8" s="7"/>
      <c r="Q8" s="8"/>
      <c r="R8" s="27">
        <v>37</v>
      </c>
      <c r="S8" s="26">
        <v>101</v>
      </c>
      <c r="T8" s="28">
        <v>138</v>
      </c>
    </row>
    <row r="9" spans="1:20">
      <c r="A9" s="13" t="s">
        <v>31</v>
      </c>
      <c r="B9" s="29">
        <v>4</v>
      </c>
      <c r="C9" s="30">
        <v>3</v>
      </c>
      <c r="D9" s="31"/>
      <c r="E9" s="32"/>
      <c r="F9" s="29"/>
      <c r="G9" s="30"/>
      <c r="H9" s="30"/>
      <c r="I9" s="30"/>
      <c r="J9" s="30"/>
      <c r="K9" s="30"/>
      <c r="L9" s="30"/>
      <c r="M9" s="30"/>
      <c r="N9" s="31"/>
      <c r="O9" s="32"/>
      <c r="P9" s="9"/>
      <c r="Q9" s="10"/>
      <c r="R9" s="33">
        <v>4</v>
      </c>
      <c r="S9" s="32">
        <v>3</v>
      </c>
      <c r="T9" s="34">
        <v>7</v>
      </c>
    </row>
    <row r="10" spans="1:20">
      <c r="A10" s="13" t="s">
        <v>32</v>
      </c>
      <c r="B10" s="29"/>
      <c r="C10" s="30">
        <v>2</v>
      </c>
      <c r="D10" s="31"/>
      <c r="E10" s="32">
        <v>1</v>
      </c>
      <c r="F10" s="29"/>
      <c r="G10" s="30"/>
      <c r="H10" s="30"/>
      <c r="I10" s="30"/>
      <c r="J10" s="30"/>
      <c r="K10" s="30"/>
      <c r="L10" s="30"/>
      <c r="M10" s="30"/>
      <c r="N10" s="31"/>
      <c r="O10" s="32"/>
      <c r="P10" s="9"/>
      <c r="Q10" s="10"/>
      <c r="R10" s="33"/>
      <c r="S10" s="32">
        <v>3</v>
      </c>
      <c r="T10" s="34">
        <v>3</v>
      </c>
    </row>
    <row r="11" spans="1:20">
      <c r="A11" s="13" t="s">
        <v>33</v>
      </c>
      <c r="B11" s="29">
        <v>17</v>
      </c>
      <c r="C11" s="30">
        <v>22</v>
      </c>
      <c r="D11" s="31"/>
      <c r="E11" s="32">
        <v>10</v>
      </c>
      <c r="F11" s="29"/>
      <c r="G11" s="30"/>
      <c r="H11" s="30"/>
      <c r="I11" s="30"/>
      <c r="J11" s="30"/>
      <c r="K11" s="30"/>
      <c r="L11" s="30"/>
      <c r="M11" s="30"/>
      <c r="N11" s="31"/>
      <c r="O11" s="32"/>
      <c r="P11" s="9"/>
      <c r="Q11" s="10"/>
      <c r="R11" s="33">
        <v>17</v>
      </c>
      <c r="S11" s="32">
        <v>32</v>
      </c>
      <c r="T11" s="34">
        <v>49</v>
      </c>
    </row>
    <row r="12" spans="1:20">
      <c r="A12" s="13" t="s">
        <v>34</v>
      </c>
      <c r="B12" s="29">
        <v>4</v>
      </c>
      <c r="C12" s="30">
        <v>8</v>
      </c>
      <c r="D12" s="31"/>
      <c r="E12" s="32">
        <v>3</v>
      </c>
      <c r="F12" s="29"/>
      <c r="G12" s="30"/>
      <c r="H12" s="30"/>
      <c r="I12" s="30"/>
      <c r="J12" s="30"/>
      <c r="K12" s="30"/>
      <c r="L12" s="30"/>
      <c r="M12" s="30"/>
      <c r="N12" s="31"/>
      <c r="O12" s="32"/>
      <c r="P12" s="9"/>
      <c r="Q12" s="10"/>
      <c r="R12" s="33">
        <v>4</v>
      </c>
      <c r="S12" s="32">
        <v>11</v>
      </c>
      <c r="T12" s="34">
        <v>15</v>
      </c>
    </row>
    <row r="13" spans="1:20">
      <c r="A13" s="13" t="s">
        <v>35</v>
      </c>
      <c r="B13" s="29">
        <v>1</v>
      </c>
      <c r="C13" s="30">
        <v>12</v>
      </c>
      <c r="D13" s="31"/>
      <c r="E13" s="32"/>
      <c r="F13" s="29"/>
      <c r="G13" s="30"/>
      <c r="H13" s="30"/>
      <c r="I13" s="30"/>
      <c r="J13" s="30"/>
      <c r="K13" s="30"/>
      <c r="L13" s="30"/>
      <c r="M13" s="30"/>
      <c r="N13" s="31"/>
      <c r="O13" s="32"/>
      <c r="P13" s="9"/>
      <c r="Q13" s="10"/>
      <c r="R13" s="33">
        <v>1</v>
      </c>
      <c r="S13" s="32">
        <v>12</v>
      </c>
      <c r="T13" s="34">
        <v>13</v>
      </c>
    </row>
    <row r="14" spans="1:20">
      <c r="A14" s="13" t="s">
        <v>36</v>
      </c>
      <c r="B14" s="29"/>
      <c r="C14" s="30">
        <v>4</v>
      </c>
      <c r="D14" s="31"/>
      <c r="E14" s="32">
        <v>1</v>
      </c>
      <c r="F14" s="29"/>
      <c r="G14" s="30"/>
      <c r="H14" s="30"/>
      <c r="I14" s="30"/>
      <c r="J14" s="30"/>
      <c r="K14" s="30"/>
      <c r="L14" s="30"/>
      <c r="M14" s="30"/>
      <c r="N14" s="31"/>
      <c r="O14" s="32"/>
      <c r="P14" s="9"/>
      <c r="Q14" s="10"/>
      <c r="R14" s="33"/>
      <c r="S14" s="32">
        <v>5</v>
      </c>
      <c r="T14" s="34">
        <v>5</v>
      </c>
    </row>
    <row r="15" spans="1:20">
      <c r="A15" s="13" t="s">
        <v>37</v>
      </c>
      <c r="B15" s="29">
        <v>3</v>
      </c>
      <c r="C15" s="30">
        <v>10</v>
      </c>
      <c r="D15" s="31"/>
      <c r="E15" s="32"/>
      <c r="F15" s="29"/>
      <c r="G15" s="30"/>
      <c r="H15" s="30"/>
      <c r="I15" s="30"/>
      <c r="J15" s="30"/>
      <c r="K15" s="30"/>
      <c r="L15" s="30"/>
      <c r="M15" s="30"/>
      <c r="N15" s="31"/>
      <c r="O15" s="32"/>
      <c r="P15" s="9"/>
      <c r="Q15" s="10"/>
      <c r="R15" s="33">
        <v>3</v>
      </c>
      <c r="S15" s="32">
        <v>10</v>
      </c>
      <c r="T15" s="34">
        <v>13</v>
      </c>
    </row>
    <row r="16" spans="1:20">
      <c r="A16" s="13" t="s">
        <v>38</v>
      </c>
      <c r="B16" s="29">
        <v>7</v>
      </c>
      <c r="C16" s="30">
        <v>36</v>
      </c>
      <c r="D16" s="31"/>
      <c r="E16" s="32">
        <v>10</v>
      </c>
      <c r="F16" s="29"/>
      <c r="G16" s="30"/>
      <c r="H16" s="30"/>
      <c r="I16" s="30"/>
      <c r="J16" s="30"/>
      <c r="K16" s="30"/>
      <c r="L16" s="30"/>
      <c r="M16" s="30"/>
      <c r="N16" s="31"/>
      <c r="O16" s="32"/>
      <c r="P16" s="9"/>
      <c r="Q16" s="10"/>
      <c r="R16" s="33">
        <v>7</v>
      </c>
      <c r="S16" s="32">
        <v>46</v>
      </c>
      <c r="T16" s="34">
        <v>53</v>
      </c>
    </row>
    <row r="17" spans="1:20">
      <c r="A17" s="13" t="s">
        <v>39</v>
      </c>
      <c r="B17" s="29">
        <v>1</v>
      </c>
      <c r="C17" s="30"/>
      <c r="D17" s="31"/>
      <c r="E17" s="32"/>
      <c r="F17" s="29"/>
      <c r="G17" s="30"/>
      <c r="H17" s="30"/>
      <c r="I17" s="30"/>
      <c r="J17" s="30"/>
      <c r="K17" s="30"/>
      <c r="L17" s="30"/>
      <c r="M17" s="30"/>
      <c r="N17" s="31"/>
      <c r="O17" s="32"/>
      <c r="P17" s="9"/>
      <c r="Q17" s="10"/>
      <c r="R17" s="33">
        <v>1</v>
      </c>
      <c r="S17" s="32"/>
      <c r="T17" s="34">
        <v>1</v>
      </c>
    </row>
    <row r="18" spans="1:20">
      <c r="A18" s="13" t="s">
        <v>40</v>
      </c>
      <c r="B18" s="29"/>
      <c r="C18" s="30">
        <v>3</v>
      </c>
      <c r="D18" s="31"/>
      <c r="E18" s="32"/>
      <c r="F18" s="29"/>
      <c r="G18" s="30"/>
      <c r="H18" s="30"/>
      <c r="I18" s="30"/>
      <c r="J18" s="30"/>
      <c r="K18" s="30"/>
      <c r="L18" s="30"/>
      <c r="M18" s="30"/>
      <c r="N18" s="31"/>
      <c r="O18" s="32"/>
      <c r="P18" s="9"/>
      <c r="Q18" s="10"/>
      <c r="R18" s="33"/>
      <c r="S18" s="32">
        <v>3</v>
      </c>
      <c r="T18" s="34">
        <v>3</v>
      </c>
    </row>
    <row r="19" spans="1:20">
      <c r="A19" s="13" t="s">
        <v>41</v>
      </c>
      <c r="B19" s="29"/>
      <c r="C19" s="30"/>
      <c r="D19" s="31"/>
      <c r="E19" s="32">
        <f>54+42</f>
        <v>96</v>
      </c>
      <c r="F19" s="29"/>
      <c r="G19" s="30"/>
      <c r="H19" s="30"/>
      <c r="I19" s="30"/>
      <c r="J19" s="30"/>
      <c r="K19" s="30"/>
      <c r="L19" s="30"/>
      <c r="M19" s="30"/>
      <c r="N19" s="31"/>
      <c r="O19" s="32"/>
      <c r="P19" s="9"/>
      <c r="Q19" s="10"/>
      <c r="R19" s="33"/>
      <c r="S19" s="32">
        <f>54+42</f>
        <v>96</v>
      </c>
      <c r="T19" s="34">
        <f>54+42</f>
        <v>96</v>
      </c>
    </row>
    <row r="20" spans="1:20" ht="14.25" thickBot="1">
      <c r="A20" s="14" t="s">
        <v>42</v>
      </c>
      <c r="B20" s="35">
        <v>74</v>
      </c>
      <c r="C20" s="36">
        <v>201</v>
      </c>
      <c r="D20" s="37"/>
      <c r="E20" s="38">
        <v>121</v>
      </c>
      <c r="F20" s="39"/>
      <c r="G20" s="40"/>
      <c r="H20" s="40"/>
      <c r="I20" s="40"/>
      <c r="J20" s="40"/>
      <c r="K20" s="40"/>
      <c r="L20" s="40"/>
      <c r="M20" s="40"/>
      <c r="N20" s="41"/>
      <c r="O20" s="42"/>
      <c r="P20" s="43"/>
      <c r="Q20" s="42"/>
      <c r="R20" s="44">
        <v>74</v>
      </c>
      <c r="S20" s="38">
        <v>322</v>
      </c>
      <c r="T20" s="45">
        <v>396</v>
      </c>
    </row>
    <row r="21" spans="1:20" ht="15" thickTop="1" thickBot="1">
      <c r="A21" s="11" t="s">
        <v>4</v>
      </c>
      <c r="B21" s="306"/>
      <c r="C21" s="307"/>
      <c r="D21" s="308"/>
      <c r="E21" s="309"/>
      <c r="F21" s="306"/>
      <c r="G21" s="307"/>
      <c r="H21" s="307"/>
      <c r="I21" s="307"/>
      <c r="J21" s="307"/>
      <c r="K21" s="307"/>
      <c r="L21" s="307"/>
      <c r="M21" s="307"/>
      <c r="N21" s="308"/>
      <c r="O21" s="309"/>
      <c r="P21" s="310"/>
      <c r="Q21" s="309"/>
      <c r="R21" s="310"/>
      <c r="S21" s="309"/>
      <c r="T21" s="22"/>
    </row>
    <row r="22" spans="1:20" ht="14.25" thickTop="1">
      <c r="A22" s="12" t="s">
        <v>43</v>
      </c>
      <c r="B22" s="23"/>
      <c r="C22" s="24"/>
      <c r="D22" s="25"/>
      <c r="E22" s="26"/>
      <c r="F22" s="23">
        <v>1</v>
      </c>
      <c r="G22" s="24">
        <v>22</v>
      </c>
      <c r="H22" s="24"/>
      <c r="I22" s="24"/>
      <c r="J22" s="24">
        <v>1</v>
      </c>
      <c r="K22" s="24">
        <v>20</v>
      </c>
      <c r="L22" s="24">
        <v>2</v>
      </c>
      <c r="M22" s="24">
        <v>17</v>
      </c>
      <c r="N22" s="25"/>
      <c r="O22" s="26">
        <v>1</v>
      </c>
      <c r="P22" s="7"/>
      <c r="Q22" s="8"/>
      <c r="R22" s="27">
        <f>F22+H22+J22+L22+N22</f>
        <v>4</v>
      </c>
      <c r="S22" s="26">
        <f>G22+I22+K22+M22+O22</f>
        <v>60</v>
      </c>
      <c r="T22" s="28">
        <f>SUM(R22:S22)</f>
        <v>64</v>
      </c>
    </row>
    <row r="23" spans="1:20">
      <c r="A23" s="13" t="s">
        <v>44</v>
      </c>
      <c r="B23" s="29"/>
      <c r="C23" s="30"/>
      <c r="D23" s="31"/>
      <c r="E23" s="32"/>
      <c r="F23" s="29">
        <v>1</v>
      </c>
      <c r="G23" s="30">
        <v>23</v>
      </c>
      <c r="H23" s="30"/>
      <c r="I23" s="30"/>
      <c r="J23" s="30">
        <v>3</v>
      </c>
      <c r="K23" s="30">
        <v>13</v>
      </c>
      <c r="L23" s="30">
        <v>3</v>
      </c>
      <c r="M23" s="30">
        <v>4</v>
      </c>
      <c r="N23" s="31"/>
      <c r="O23" s="32"/>
      <c r="P23" s="9"/>
      <c r="Q23" s="10"/>
      <c r="R23" s="27">
        <f t="shared" ref="R23:R36" si="0">F23+H23+J23+L23+N23</f>
        <v>7</v>
      </c>
      <c r="S23" s="26">
        <f t="shared" ref="S23:S36" si="1">G23+I23+K23+M23+O23</f>
        <v>40</v>
      </c>
      <c r="T23" s="28">
        <f t="shared" ref="T23:T36" si="2">SUM(R23:S23)</f>
        <v>47</v>
      </c>
    </row>
    <row r="24" spans="1:20">
      <c r="A24" s="13" t="s">
        <v>45</v>
      </c>
      <c r="B24" s="29"/>
      <c r="C24" s="30"/>
      <c r="D24" s="31"/>
      <c r="E24" s="32"/>
      <c r="F24" s="29">
        <v>19</v>
      </c>
      <c r="G24" s="30">
        <v>77</v>
      </c>
      <c r="H24" s="30"/>
      <c r="I24" s="30"/>
      <c r="J24" s="30">
        <v>6</v>
      </c>
      <c r="K24" s="30">
        <v>41</v>
      </c>
      <c r="L24" s="30">
        <v>12</v>
      </c>
      <c r="M24" s="30">
        <v>48</v>
      </c>
      <c r="N24" s="31"/>
      <c r="O24" s="32"/>
      <c r="P24" s="9"/>
      <c r="Q24" s="10"/>
      <c r="R24" s="27">
        <f t="shared" si="0"/>
        <v>37</v>
      </c>
      <c r="S24" s="26">
        <f t="shared" si="1"/>
        <v>166</v>
      </c>
      <c r="T24" s="28">
        <f t="shared" si="2"/>
        <v>203</v>
      </c>
    </row>
    <row r="25" spans="1:20">
      <c r="A25" s="13" t="s">
        <v>46</v>
      </c>
      <c r="B25" s="29"/>
      <c r="C25" s="30"/>
      <c r="D25" s="31"/>
      <c r="E25" s="32"/>
      <c r="F25" s="29">
        <v>13</v>
      </c>
      <c r="G25" s="30">
        <v>68</v>
      </c>
      <c r="H25" s="30"/>
      <c r="I25" s="30"/>
      <c r="J25" s="30">
        <v>6</v>
      </c>
      <c r="K25" s="30">
        <v>39</v>
      </c>
      <c r="L25" s="30">
        <v>8</v>
      </c>
      <c r="M25" s="30">
        <v>16</v>
      </c>
      <c r="N25" s="31"/>
      <c r="O25" s="32">
        <v>2</v>
      </c>
      <c r="P25" s="9"/>
      <c r="Q25" s="10"/>
      <c r="R25" s="27">
        <f t="shared" si="0"/>
        <v>27</v>
      </c>
      <c r="S25" s="26">
        <f t="shared" si="1"/>
        <v>125</v>
      </c>
      <c r="T25" s="28">
        <f t="shared" si="2"/>
        <v>152</v>
      </c>
    </row>
    <row r="26" spans="1:20">
      <c r="A26" s="13" t="s">
        <v>47</v>
      </c>
      <c r="B26" s="29"/>
      <c r="C26" s="30"/>
      <c r="D26" s="31"/>
      <c r="E26" s="32"/>
      <c r="F26" s="29">
        <v>10</v>
      </c>
      <c r="G26" s="30">
        <v>24</v>
      </c>
      <c r="H26" s="30"/>
      <c r="I26" s="30"/>
      <c r="J26" s="30">
        <v>14</v>
      </c>
      <c r="K26" s="30">
        <v>49</v>
      </c>
      <c r="L26" s="30">
        <v>4</v>
      </c>
      <c r="M26" s="30">
        <v>26</v>
      </c>
      <c r="N26" s="31"/>
      <c r="O26" s="32">
        <v>4</v>
      </c>
      <c r="P26" s="9"/>
      <c r="Q26" s="10"/>
      <c r="R26" s="27">
        <f t="shared" si="0"/>
        <v>28</v>
      </c>
      <c r="S26" s="26">
        <f t="shared" si="1"/>
        <v>103</v>
      </c>
      <c r="T26" s="28">
        <f t="shared" si="2"/>
        <v>131</v>
      </c>
    </row>
    <row r="27" spans="1:20">
      <c r="A27" s="13" t="s">
        <v>48</v>
      </c>
      <c r="B27" s="29"/>
      <c r="C27" s="30"/>
      <c r="D27" s="31"/>
      <c r="E27" s="32"/>
      <c r="F27" s="29">
        <v>4</v>
      </c>
      <c r="G27" s="30">
        <v>17</v>
      </c>
      <c r="H27" s="30"/>
      <c r="I27" s="30">
        <v>2</v>
      </c>
      <c r="J27" s="30">
        <v>5</v>
      </c>
      <c r="K27" s="30">
        <v>28</v>
      </c>
      <c r="L27" s="30">
        <v>9</v>
      </c>
      <c r="M27" s="30">
        <v>16</v>
      </c>
      <c r="N27" s="31"/>
      <c r="O27" s="32"/>
      <c r="P27" s="9"/>
      <c r="Q27" s="10"/>
      <c r="R27" s="27">
        <f t="shared" si="0"/>
        <v>18</v>
      </c>
      <c r="S27" s="26">
        <f t="shared" si="1"/>
        <v>63</v>
      </c>
      <c r="T27" s="28">
        <f t="shared" si="2"/>
        <v>81</v>
      </c>
    </row>
    <row r="28" spans="1:20">
      <c r="A28" s="13" t="s">
        <v>49</v>
      </c>
      <c r="B28" s="29"/>
      <c r="C28" s="30"/>
      <c r="D28" s="31"/>
      <c r="E28" s="32"/>
      <c r="F28" s="29">
        <v>5</v>
      </c>
      <c r="G28" s="30">
        <v>120</v>
      </c>
      <c r="H28" s="30"/>
      <c r="I28" s="30"/>
      <c r="J28" s="30">
        <v>2</v>
      </c>
      <c r="K28" s="30">
        <v>16</v>
      </c>
      <c r="L28" s="30"/>
      <c r="M28" s="30">
        <v>2</v>
      </c>
      <c r="N28" s="31"/>
      <c r="O28" s="32"/>
      <c r="P28" s="9"/>
      <c r="Q28" s="10"/>
      <c r="R28" s="27">
        <f t="shared" si="0"/>
        <v>7</v>
      </c>
      <c r="S28" s="26">
        <f t="shared" si="1"/>
        <v>138</v>
      </c>
      <c r="T28" s="28">
        <f t="shared" si="2"/>
        <v>145</v>
      </c>
    </row>
    <row r="29" spans="1:20">
      <c r="A29" s="13" t="s">
        <v>50</v>
      </c>
      <c r="B29" s="29"/>
      <c r="C29" s="30"/>
      <c r="D29" s="31"/>
      <c r="E29" s="32"/>
      <c r="F29" s="29">
        <v>15</v>
      </c>
      <c r="G29" s="30">
        <v>84</v>
      </c>
      <c r="H29" s="30"/>
      <c r="I29" s="30"/>
      <c r="J29" s="30">
        <v>23</v>
      </c>
      <c r="K29" s="30">
        <v>117</v>
      </c>
      <c r="L29" s="30">
        <v>18</v>
      </c>
      <c r="M29" s="30">
        <v>50</v>
      </c>
      <c r="N29" s="31"/>
      <c r="O29" s="32">
        <v>4</v>
      </c>
      <c r="P29" s="9"/>
      <c r="Q29" s="10"/>
      <c r="R29" s="27">
        <f t="shared" si="0"/>
        <v>56</v>
      </c>
      <c r="S29" s="26">
        <f t="shared" si="1"/>
        <v>255</v>
      </c>
      <c r="T29" s="28">
        <f t="shared" si="2"/>
        <v>311</v>
      </c>
    </row>
    <row r="30" spans="1:20">
      <c r="A30" s="13" t="s">
        <v>51</v>
      </c>
      <c r="B30" s="29"/>
      <c r="C30" s="30"/>
      <c r="D30" s="31"/>
      <c r="E30" s="32"/>
      <c r="F30" s="29">
        <v>23</v>
      </c>
      <c r="G30" s="30">
        <v>58</v>
      </c>
      <c r="H30" s="30"/>
      <c r="I30" s="30"/>
      <c r="J30" s="30">
        <v>23</v>
      </c>
      <c r="K30" s="30">
        <v>48</v>
      </c>
      <c r="L30" s="30">
        <v>2</v>
      </c>
      <c r="M30" s="30">
        <v>21</v>
      </c>
      <c r="N30" s="31"/>
      <c r="O30" s="32">
        <v>1</v>
      </c>
      <c r="P30" s="9"/>
      <c r="Q30" s="10"/>
      <c r="R30" s="27">
        <f t="shared" si="0"/>
        <v>48</v>
      </c>
      <c r="S30" s="26">
        <f t="shared" si="1"/>
        <v>128</v>
      </c>
      <c r="T30" s="28">
        <f t="shared" si="2"/>
        <v>176</v>
      </c>
    </row>
    <row r="31" spans="1:20">
      <c r="A31" s="13" t="s">
        <v>52</v>
      </c>
      <c r="B31" s="29"/>
      <c r="C31" s="30"/>
      <c r="D31" s="31"/>
      <c r="E31" s="32"/>
      <c r="F31" s="29">
        <v>66</v>
      </c>
      <c r="G31" s="30">
        <v>483</v>
      </c>
      <c r="H31" s="30"/>
      <c r="I31" s="30"/>
      <c r="J31" s="30">
        <v>128</v>
      </c>
      <c r="K31" s="30">
        <v>355</v>
      </c>
      <c r="L31" s="30">
        <v>32</v>
      </c>
      <c r="M31" s="30">
        <v>145</v>
      </c>
      <c r="N31" s="31"/>
      <c r="O31" s="32"/>
      <c r="P31" s="9"/>
      <c r="Q31" s="10"/>
      <c r="R31" s="27">
        <f t="shared" si="0"/>
        <v>226</v>
      </c>
      <c r="S31" s="26">
        <f t="shared" si="1"/>
        <v>983</v>
      </c>
      <c r="T31" s="28">
        <f t="shared" si="2"/>
        <v>1209</v>
      </c>
    </row>
    <row r="32" spans="1:20">
      <c r="A32" s="13" t="s">
        <v>53</v>
      </c>
      <c r="B32" s="29"/>
      <c r="C32" s="30"/>
      <c r="D32" s="31"/>
      <c r="E32" s="32"/>
      <c r="F32" s="29">
        <v>10</v>
      </c>
      <c r="G32" s="30">
        <v>95</v>
      </c>
      <c r="H32" s="30"/>
      <c r="I32" s="30"/>
      <c r="J32" s="30">
        <v>57</v>
      </c>
      <c r="K32" s="30">
        <v>109</v>
      </c>
      <c r="L32" s="30">
        <v>5</v>
      </c>
      <c r="M32" s="30">
        <v>31</v>
      </c>
      <c r="N32" s="31"/>
      <c r="O32" s="32"/>
      <c r="P32" s="9"/>
      <c r="Q32" s="10"/>
      <c r="R32" s="27">
        <f t="shared" si="0"/>
        <v>72</v>
      </c>
      <c r="S32" s="26">
        <f t="shared" si="1"/>
        <v>235</v>
      </c>
      <c r="T32" s="28">
        <f t="shared" si="2"/>
        <v>307</v>
      </c>
    </row>
    <row r="33" spans="1:20">
      <c r="A33" s="13" t="s">
        <v>54</v>
      </c>
      <c r="B33" s="29"/>
      <c r="C33" s="30"/>
      <c r="D33" s="31"/>
      <c r="E33" s="32"/>
      <c r="F33" s="29">
        <v>8</v>
      </c>
      <c r="G33" s="30">
        <v>32</v>
      </c>
      <c r="H33" s="30"/>
      <c r="I33" s="30">
        <v>2</v>
      </c>
      <c r="J33" s="30">
        <v>28</v>
      </c>
      <c r="K33" s="30">
        <v>67</v>
      </c>
      <c r="L33" s="30">
        <v>7</v>
      </c>
      <c r="M33" s="30">
        <v>10</v>
      </c>
      <c r="N33" s="31"/>
      <c r="O33" s="32"/>
      <c r="P33" s="9"/>
      <c r="Q33" s="10"/>
      <c r="R33" s="27">
        <f t="shared" si="0"/>
        <v>43</v>
      </c>
      <c r="S33" s="26">
        <f t="shared" si="1"/>
        <v>111</v>
      </c>
      <c r="T33" s="28">
        <f t="shared" si="2"/>
        <v>154</v>
      </c>
    </row>
    <row r="34" spans="1:20">
      <c r="A34" s="13" t="s">
        <v>55</v>
      </c>
      <c r="B34" s="29"/>
      <c r="C34" s="30"/>
      <c r="D34" s="31"/>
      <c r="E34" s="32"/>
      <c r="F34" s="29">
        <v>2</v>
      </c>
      <c r="G34" s="30">
        <v>7</v>
      </c>
      <c r="H34" s="30"/>
      <c r="I34" s="30"/>
      <c r="J34" s="30">
        <v>3</v>
      </c>
      <c r="K34" s="30">
        <v>10</v>
      </c>
      <c r="L34" s="30"/>
      <c r="M34" s="30">
        <v>2</v>
      </c>
      <c r="N34" s="31"/>
      <c r="O34" s="32"/>
      <c r="P34" s="9"/>
      <c r="Q34" s="10"/>
      <c r="R34" s="27">
        <f t="shared" si="0"/>
        <v>5</v>
      </c>
      <c r="S34" s="26">
        <f t="shared" si="1"/>
        <v>19</v>
      </c>
      <c r="T34" s="28">
        <f t="shared" si="2"/>
        <v>24</v>
      </c>
    </row>
    <row r="35" spans="1:20">
      <c r="A35" s="13" t="s">
        <v>56</v>
      </c>
      <c r="B35" s="29"/>
      <c r="C35" s="30"/>
      <c r="D35" s="31"/>
      <c r="E35" s="32"/>
      <c r="F35" s="29">
        <v>28</v>
      </c>
      <c r="G35" s="30">
        <v>162</v>
      </c>
      <c r="H35" s="30"/>
      <c r="I35" s="30"/>
      <c r="J35" s="30">
        <v>38</v>
      </c>
      <c r="K35" s="30">
        <v>99</v>
      </c>
      <c r="L35" s="30">
        <v>18</v>
      </c>
      <c r="M35" s="30">
        <v>47</v>
      </c>
      <c r="N35" s="31"/>
      <c r="O35" s="32"/>
      <c r="P35" s="9"/>
      <c r="Q35" s="10"/>
      <c r="R35" s="27">
        <f t="shared" si="0"/>
        <v>84</v>
      </c>
      <c r="S35" s="26">
        <f t="shared" si="1"/>
        <v>308</v>
      </c>
      <c r="T35" s="28">
        <f t="shared" si="2"/>
        <v>392</v>
      </c>
    </row>
    <row r="36" spans="1:20">
      <c r="A36" s="13" t="s">
        <v>57</v>
      </c>
      <c r="B36" s="29"/>
      <c r="C36" s="30"/>
      <c r="D36" s="31"/>
      <c r="E36" s="32"/>
      <c r="F36" s="29"/>
      <c r="G36" s="30"/>
      <c r="H36" s="30">
        <v>6</v>
      </c>
      <c r="I36" s="30">
        <v>113</v>
      </c>
      <c r="J36" s="30">
        <v>2</v>
      </c>
      <c r="K36" s="30">
        <v>7</v>
      </c>
      <c r="L36" s="30">
        <v>1</v>
      </c>
      <c r="M36" s="30">
        <v>11</v>
      </c>
      <c r="N36" s="31"/>
      <c r="O36" s="32"/>
      <c r="P36" s="9"/>
      <c r="Q36" s="10"/>
      <c r="R36" s="27">
        <f t="shared" si="0"/>
        <v>9</v>
      </c>
      <c r="S36" s="26">
        <f t="shared" si="1"/>
        <v>131</v>
      </c>
      <c r="T36" s="28">
        <f t="shared" si="2"/>
        <v>140</v>
      </c>
    </row>
    <row r="37" spans="1:20" ht="14.25" thickBot="1">
      <c r="A37" s="14" t="s">
        <v>42</v>
      </c>
      <c r="B37" s="39"/>
      <c r="C37" s="40"/>
      <c r="D37" s="41"/>
      <c r="E37" s="42"/>
      <c r="F37" s="35">
        <f t="shared" ref="F37:M37" si="3">SUM(F22:F36)</f>
        <v>205</v>
      </c>
      <c r="G37" s="36">
        <f t="shared" si="3"/>
        <v>1272</v>
      </c>
      <c r="H37" s="36">
        <f t="shared" si="3"/>
        <v>6</v>
      </c>
      <c r="I37" s="36">
        <f t="shared" si="3"/>
        <v>117</v>
      </c>
      <c r="J37" s="36">
        <f t="shared" si="3"/>
        <v>339</v>
      </c>
      <c r="K37" s="36">
        <f t="shared" si="3"/>
        <v>1018</v>
      </c>
      <c r="L37" s="36">
        <f t="shared" si="3"/>
        <v>121</v>
      </c>
      <c r="M37" s="36">
        <f t="shared" si="3"/>
        <v>446</v>
      </c>
      <c r="N37" s="37"/>
      <c r="O37" s="38">
        <f>SUM(O22:O36)</f>
        <v>12</v>
      </c>
      <c r="P37" s="43"/>
      <c r="Q37" s="42"/>
      <c r="R37" s="44">
        <f>SUM(R22:R36)</f>
        <v>671</v>
      </c>
      <c r="S37" s="38">
        <f>SUM(S22:S36)</f>
        <v>2865</v>
      </c>
      <c r="T37" s="45">
        <f>SUM(R37:S37)</f>
        <v>3536</v>
      </c>
    </row>
    <row r="38" spans="1:20" ht="15" thickTop="1" thickBot="1">
      <c r="A38" s="11" t="s">
        <v>5</v>
      </c>
      <c r="B38" s="306"/>
      <c r="C38" s="307"/>
      <c r="D38" s="308"/>
      <c r="E38" s="309"/>
      <c r="F38" s="306"/>
      <c r="G38" s="307"/>
      <c r="H38" s="307"/>
      <c r="I38" s="307"/>
      <c r="J38" s="307"/>
      <c r="K38" s="307"/>
      <c r="L38" s="307"/>
      <c r="M38" s="307"/>
      <c r="N38" s="308"/>
      <c r="O38" s="309"/>
      <c r="P38" s="310"/>
      <c r="Q38" s="309"/>
      <c r="R38" s="310"/>
      <c r="S38" s="309"/>
      <c r="T38" s="22"/>
    </row>
    <row r="39" spans="1:20" ht="14.25" thickTop="1">
      <c r="A39" s="13" t="s">
        <v>58</v>
      </c>
      <c r="B39" s="46"/>
      <c r="C39" s="47"/>
      <c r="D39" s="48"/>
      <c r="E39" s="10"/>
      <c r="F39" s="46"/>
      <c r="G39" s="47"/>
      <c r="H39" s="47"/>
      <c r="I39" s="47"/>
      <c r="J39" s="47"/>
      <c r="K39" s="47"/>
      <c r="L39" s="47"/>
      <c r="M39" s="47"/>
      <c r="N39" s="48"/>
      <c r="O39" s="10"/>
      <c r="P39" s="9"/>
      <c r="Q39" s="10"/>
      <c r="R39" s="9"/>
      <c r="S39" s="10"/>
      <c r="T39" s="49"/>
    </row>
    <row r="40" spans="1:20">
      <c r="A40" s="13" t="s">
        <v>59</v>
      </c>
      <c r="B40" s="46"/>
      <c r="C40" s="47"/>
      <c r="D40" s="48"/>
      <c r="E40" s="10"/>
      <c r="F40" s="46"/>
      <c r="G40" s="47"/>
      <c r="H40" s="47"/>
      <c r="I40" s="47"/>
      <c r="J40" s="47"/>
      <c r="K40" s="47"/>
      <c r="L40" s="47"/>
      <c r="M40" s="47"/>
      <c r="N40" s="48"/>
      <c r="O40" s="10"/>
      <c r="P40" s="9"/>
      <c r="Q40" s="10">
        <v>1</v>
      </c>
      <c r="R40" s="9"/>
      <c r="S40" s="10">
        <v>1</v>
      </c>
      <c r="T40" s="49">
        <v>1</v>
      </c>
    </row>
    <row r="41" spans="1:20">
      <c r="A41" s="13" t="s">
        <v>60</v>
      </c>
      <c r="B41" s="46"/>
      <c r="C41" s="47"/>
      <c r="D41" s="48"/>
      <c r="E41" s="10"/>
      <c r="F41" s="46"/>
      <c r="G41" s="47"/>
      <c r="H41" s="47"/>
      <c r="I41" s="47"/>
      <c r="J41" s="47"/>
      <c r="K41" s="47"/>
      <c r="L41" s="47"/>
      <c r="M41" s="47"/>
      <c r="N41" s="48"/>
      <c r="O41" s="10"/>
      <c r="P41" s="9"/>
      <c r="Q41" s="10"/>
      <c r="R41" s="9"/>
      <c r="S41" s="10"/>
      <c r="T41" s="49"/>
    </row>
    <row r="42" spans="1:20">
      <c r="A42" s="13" t="s">
        <v>61</v>
      </c>
      <c r="B42" s="46"/>
      <c r="C42" s="47"/>
      <c r="D42" s="48"/>
      <c r="E42" s="10"/>
      <c r="F42" s="46"/>
      <c r="G42" s="47"/>
      <c r="H42" s="47"/>
      <c r="I42" s="47"/>
      <c r="J42" s="47"/>
      <c r="K42" s="47"/>
      <c r="L42" s="47"/>
      <c r="M42" s="47"/>
      <c r="N42" s="48"/>
      <c r="O42" s="10"/>
      <c r="P42" s="9"/>
      <c r="Q42" s="10"/>
      <c r="R42" s="9"/>
      <c r="S42" s="10"/>
      <c r="T42" s="49"/>
    </row>
    <row r="43" spans="1:20">
      <c r="A43" s="13" t="s">
        <v>62</v>
      </c>
      <c r="B43" s="46"/>
      <c r="C43" s="47"/>
      <c r="D43" s="48"/>
      <c r="E43" s="10"/>
      <c r="F43" s="46"/>
      <c r="G43" s="47"/>
      <c r="H43" s="47"/>
      <c r="I43" s="47"/>
      <c r="J43" s="47"/>
      <c r="K43" s="47"/>
      <c r="L43" s="47"/>
      <c r="M43" s="47"/>
      <c r="N43" s="48"/>
      <c r="O43" s="10"/>
      <c r="P43" s="9"/>
      <c r="Q43" s="10">
        <v>1</v>
      </c>
      <c r="R43" s="9"/>
      <c r="S43" s="10">
        <v>1</v>
      </c>
      <c r="T43" s="49">
        <v>1</v>
      </c>
    </row>
    <row r="44" spans="1:20">
      <c r="A44" s="13" t="s">
        <v>63</v>
      </c>
      <c r="B44" s="46"/>
      <c r="C44" s="47"/>
      <c r="D44" s="48"/>
      <c r="E44" s="10"/>
      <c r="F44" s="46"/>
      <c r="G44" s="47"/>
      <c r="H44" s="47"/>
      <c r="I44" s="47"/>
      <c r="J44" s="47"/>
      <c r="K44" s="47"/>
      <c r="L44" s="47"/>
      <c r="M44" s="47"/>
      <c r="N44" s="48"/>
      <c r="O44" s="10"/>
      <c r="P44" s="9"/>
      <c r="Q44" s="10"/>
      <c r="R44" s="9"/>
      <c r="S44" s="10"/>
      <c r="T44" s="49"/>
    </row>
    <row r="45" spans="1:20">
      <c r="A45" s="13" t="s">
        <v>64</v>
      </c>
      <c r="B45" s="46"/>
      <c r="C45" s="47"/>
      <c r="D45" s="48"/>
      <c r="E45" s="10"/>
      <c r="F45" s="46"/>
      <c r="G45" s="47"/>
      <c r="H45" s="47"/>
      <c r="I45" s="47"/>
      <c r="J45" s="47"/>
      <c r="K45" s="47"/>
      <c r="L45" s="47"/>
      <c r="M45" s="47"/>
      <c r="N45" s="48"/>
      <c r="O45" s="10"/>
      <c r="P45" s="9"/>
      <c r="Q45" s="10"/>
      <c r="R45" s="9"/>
      <c r="S45" s="10"/>
      <c r="T45" s="49"/>
    </row>
    <row r="46" spans="1:20">
      <c r="A46" s="13" t="s">
        <v>65</v>
      </c>
      <c r="B46" s="46"/>
      <c r="C46" s="47"/>
      <c r="D46" s="48"/>
      <c r="E46" s="10"/>
      <c r="F46" s="46"/>
      <c r="G46" s="47"/>
      <c r="H46" s="47"/>
      <c r="I46" s="47"/>
      <c r="J46" s="47"/>
      <c r="K46" s="47"/>
      <c r="L46" s="47"/>
      <c r="M46" s="47"/>
      <c r="N46" s="48"/>
      <c r="O46" s="10"/>
      <c r="P46" s="9"/>
      <c r="Q46" s="10"/>
      <c r="R46" s="9"/>
      <c r="S46" s="10"/>
      <c r="T46" s="49"/>
    </row>
    <row r="47" spans="1:20">
      <c r="A47" s="13" t="s">
        <v>66</v>
      </c>
      <c r="B47" s="46"/>
      <c r="C47" s="47"/>
      <c r="D47" s="48"/>
      <c r="E47" s="10"/>
      <c r="F47" s="46"/>
      <c r="G47" s="47"/>
      <c r="H47" s="47"/>
      <c r="I47" s="47"/>
      <c r="J47" s="47"/>
      <c r="K47" s="47"/>
      <c r="L47" s="47"/>
      <c r="M47" s="47"/>
      <c r="N47" s="48"/>
      <c r="O47" s="10"/>
      <c r="P47" s="9"/>
      <c r="Q47" s="10"/>
      <c r="R47" s="9"/>
      <c r="S47" s="10"/>
      <c r="T47" s="49"/>
    </row>
    <row r="48" spans="1:20">
      <c r="A48" s="13" t="s">
        <v>67</v>
      </c>
      <c r="B48" s="46"/>
      <c r="C48" s="47"/>
      <c r="D48" s="48"/>
      <c r="E48" s="10"/>
      <c r="F48" s="46"/>
      <c r="G48" s="47"/>
      <c r="H48" s="47"/>
      <c r="I48" s="47"/>
      <c r="J48" s="47"/>
      <c r="K48" s="47"/>
      <c r="L48" s="47"/>
      <c r="M48" s="47"/>
      <c r="N48" s="48"/>
      <c r="O48" s="10"/>
      <c r="P48" s="9"/>
      <c r="Q48" s="10"/>
      <c r="R48" s="9"/>
      <c r="S48" s="10"/>
      <c r="T48" s="49"/>
    </row>
    <row r="49" spans="1:20">
      <c r="A49" s="13" t="s">
        <v>68</v>
      </c>
      <c r="B49" s="46"/>
      <c r="C49" s="47"/>
      <c r="D49" s="48"/>
      <c r="E49" s="10"/>
      <c r="F49" s="46"/>
      <c r="G49" s="47"/>
      <c r="H49" s="47"/>
      <c r="I49" s="47"/>
      <c r="J49" s="47"/>
      <c r="K49" s="47"/>
      <c r="L49" s="47"/>
      <c r="M49" s="47"/>
      <c r="N49" s="48"/>
      <c r="O49" s="10"/>
      <c r="P49" s="9"/>
      <c r="Q49" s="10">
        <v>2</v>
      </c>
      <c r="R49" s="9"/>
      <c r="S49" s="10">
        <v>2</v>
      </c>
      <c r="T49" s="49">
        <v>2</v>
      </c>
    </row>
    <row r="50" spans="1:20">
      <c r="A50" s="13" t="s">
        <v>69</v>
      </c>
      <c r="B50" s="46"/>
      <c r="C50" s="47"/>
      <c r="D50" s="48"/>
      <c r="E50" s="10"/>
      <c r="F50" s="46"/>
      <c r="G50" s="47"/>
      <c r="H50" s="47"/>
      <c r="I50" s="47"/>
      <c r="J50" s="47"/>
      <c r="K50" s="47"/>
      <c r="L50" s="47"/>
      <c r="M50" s="47"/>
      <c r="N50" s="48"/>
      <c r="O50" s="10"/>
      <c r="P50" s="9"/>
      <c r="Q50" s="10">
        <v>2</v>
      </c>
      <c r="R50" s="9"/>
      <c r="S50" s="10">
        <v>2</v>
      </c>
      <c r="T50" s="49">
        <v>2</v>
      </c>
    </row>
    <row r="51" spans="1:20">
      <c r="A51" s="13" t="s">
        <v>70</v>
      </c>
      <c r="B51" s="46"/>
      <c r="C51" s="47"/>
      <c r="D51" s="48"/>
      <c r="E51" s="10"/>
      <c r="F51" s="46"/>
      <c r="G51" s="47"/>
      <c r="H51" s="47"/>
      <c r="I51" s="47"/>
      <c r="J51" s="47"/>
      <c r="K51" s="47"/>
      <c r="L51" s="47"/>
      <c r="M51" s="47"/>
      <c r="N51" s="48"/>
      <c r="O51" s="10"/>
      <c r="P51" s="9"/>
      <c r="Q51" s="10"/>
      <c r="R51" s="9"/>
      <c r="S51" s="10"/>
      <c r="T51" s="49"/>
    </row>
    <row r="52" spans="1:20" s="93" customFormat="1" ht="14.25" thickBot="1">
      <c r="A52" s="15" t="s">
        <v>42</v>
      </c>
      <c r="B52" s="50"/>
      <c r="C52" s="51"/>
      <c r="D52" s="52"/>
      <c r="E52" s="53"/>
      <c r="F52" s="50"/>
      <c r="G52" s="51"/>
      <c r="H52" s="51"/>
      <c r="I52" s="51"/>
      <c r="J52" s="51"/>
      <c r="K52" s="51"/>
      <c r="L52" s="51"/>
      <c r="M52" s="51"/>
      <c r="N52" s="52"/>
      <c r="O52" s="53"/>
      <c r="P52" s="54"/>
      <c r="Q52" s="53">
        <f>SUM(Q39:Q51)</f>
        <v>6</v>
      </c>
      <c r="R52" s="54"/>
      <c r="S52" s="53">
        <f>SUM(S39:S51)</f>
        <v>6</v>
      </c>
      <c r="T52" s="55">
        <f>SUM(T39:T51)</f>
        <v>6</v>
      </c>
    </row>
    <row r="53" spans="1:20" ht="15" thickTop="1" thickBot="1">
      <c r="A53" s="16" t="s">
        <v>71</v>
      </c>
      <c r="B53" s="56">
        <f>B20</f>
        <v>74</v>
      </c>
      <c r="C53" s="56">
        <f t="shared" ref="C53:D53" si="4">C20</f>
        <v>201</v>
      </c>
      <c r="D53" s="56">
        <f t="shared" si="4"/>
        <v>0</v>
      </c>
      <c r="E53" s="57">
        <f>E20</f>
        <v>121</v>
      </c>
      <c r="F53" s="56">
        <f>F37</f>
        <v>205</v>
      </c>
      <c r="G53" s="56">
        <f t="shared" ref="G53:N53" si="5">G37</f>
        <v>1272</v>
      </c>
      <c r="H53" s="56">
        <f t="shared" si="5"/>
        <v>6</v>
      </c>
      <c r="I53" s="56">
        <f t="shared" si="5"/>
        <v>117</v>
      </c>
      <c r="J53" s="56">
        <f t="shared" si="5"/>
        <v>339</v>
      </c>
      <c r="K53" s="56">
        <f t="shared" si="5"/>
        <v>1018</v>
      </c>
      <c r="L53" s="56">
        <f t="shared" si="5"/>
        <v>121</v>
      </c>
      <c r="M53" s="56">
        <f t="shared" si="5"/>
        <v>446</v>
      </c>
      <c r="N53" s="56">
        <f t="shared" si="5"/>
        <v>0</v>
      </c>
      <c r="O53" s="57">
        <f>O37</f>
        <v>12</v>
      </c>
      <c r="P53" s="58">
        <f>P52</f>
        <v>0</v>
      </c>
      <c r="Q53" s="59">
        <f>Q52</f>
        <v>6</v>
      </c>
      <c r="R53" s="60">
        <f>R20+R37+R52</f>
        <v>745</v>
      </c>
      <c r="S53" s="57">
        <f>S20+S37+S52</f>
        <v>3193</v>
      </c>
      <c r="T53" s="61">
        <f>SUM(R53:S53)</f>
        <v>3938</v>
      </c>
    </row>
    <row r="54" spans="1:20" ht="14.25" thickTop="1">
      <c r="A54" s="4"/>
      <c r="B54" s="62"/>
      <c r="C54" s="62"/>
      <c r="D54" s="62"/>
      <c r="E54" s="62"/>
      <c r="F54" s="62"/>
      <c r="G54" s="62"/>
      <c r="H54" s="62"/>
      <c r="I54" s="62"/>
      <c r="J54" s="62"/>
      <c r="K54" s="62"/>
      <c r="L54" s="62"/>
      <c r="M54" s="62"/>
      <c r="N54" s="62"/>
      <c r="O54" s="62"/>
      <c r="P54" s="62"/>
      <c r="Q54" s="62"/>
      <c r="R54" s="62"/>
      <c r="S54" s="62"/>
      <c r="T54" s="62"/>
    </row>
    <row r="55" spans="1:20">
      <c r="A55" s="1" t="s">
        <v>193</v>
      </c>
    </row>
  </sheetData>
  <mergeCells count="26">
    <mergeCell ref="T4:T6"/>
    <mergeCell ref="B5:C5"/>
    <mergeCell ref="D5:E5"/>
    <mergeCell ref="F5:G5"/>
    <mergeCell ref="H5:I5"/>
    <mergeCell ref="A4:A6"/>
    <mergeCell ref="B4:E4"/>
    <mergeCell ref="F4:O4"/>
    <mergeCell ref="P4:Q4"/>
    <mergeCell ref="R4:S5"/>
    <mergeCell ref="B38:E38"/>
    <mergeCell ref="F38:O38"/>
    <mergeCell ref="P38:Q38"/>
    <mergeCell ref="R38:S38"/>
    <mergeCell ref="J5:K5"/>
    <mergeCell ref="L5:M5"/>
    <mergeCell ref="N5:O5"/>
    <mergeCell ref="P5:Q5"/>
    <mergeCell ref="B7:E7"/>
    <mergeCell ref="F7:O7"/>
    <mergeCell ref="P7:Q7"/>
    <mergeCell ref="R7:S7"/>
    <mergeCell ref="B21:E21"/>
    <mergeCell ref="F21:O21"/>
    <mergeCell ref="P21:Q21"/>
    <mergeCell ref="R21:S21"/>
  </mergeCells>
  <phoneticPr fontId="1"/>
  <printOptions horizontalCentered="1" verticalCentered="1"/>
  <pageMargins left="0" right="0" top="0" bottom="0" header="0.31496062992125984" footer="0.31496062992125984"/>
  <pageSetup paperSize="9"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1"/>
  <sheetViews>
    <sheetView workbookViewId="0">
      <pane xSplit="1" ySplit="6" topLeftCell="B35" activePane="bottomRight" state="frozen"/>
      <selection pane="topRight" activeCell="B1" sqref="B1"/>
      <selection pane="bottomLeft" activeCell="A7" sqref="A7"/>
      <selection pane="bottomRight" activeCell="O61" sqref="O61"/>
    </sheetView>
  </sheetViews>
  <sheetFormatPr defaultRowHeight="13.5"/>
  <cols>
    <col min="1" max="1" width="17.625" style="125" customWidth="1"/>
    <col min="2" max="16384" width="9" style="125"/>
  </cols>
  <sheetData>
    <row r="1" spans="1:22">
      <c r="A1" s="94"/>
      <c r="B1" s="94"/>
      <c r="C1" s="94"/>
      <c r="D1" s="94"/>
      <c r="E1" s="94"/>
      <c r="F1" s="94"/>
      <c r="G1" s="94"/>
      <c r="H1" s="94"/>
      <c r="I1" s="94"/>
      <c r="J1" s="94"/>
      <c r="K1" s="94"/>
      <c r="L1" s="94"/>
      <c r="M1" s="94"/>
      <c r="N1" s="94"/>
      <c r="O1" s="94"/>
      <c r="P1" s="94"/>
      <c r="Q1" s="94"/>
      <c r="R1" s="94"/>
      <c r="S1" s="94"/>
      <c r="T1" s="94"/>
      <c r="U1" s="94"/>
      <c r="V1" s="94"/>
    </row>
    <row r="2" spans="1:22" ht="17.25">
      <c r="A2" s="94"/>
      <c r="B2" s="94"/>
      <c r="C2" s="94"/>
      <c r="D2" s="94"/>
      <c r="E2" s="94"/>
      <c r="F2" s="94"/>
      <c r="G2" s="95" t="s">
        <v>72</v>
      </c>
      <c r="H2" s="94"/>
      <c r="I2" s="94"/>
      <c r="J2" s="94"/>
      <c r="K2" s="94"/>
      <c r="L2" s="94"/>
      <c r="M2" s="94"/>
      <c r="N2" s="94"/>
      <c r="O2" s="94"/>
      <c r="P2" s="94"/>
      <c r="Q2" s="94"/>
      <c r="R2" s="94"/>
      <c r="S2" s="94"/>
      <c r="T2" s="94"/>
      <c r="U2" s="94"/>
      <c r="V2" s="94"/>
    </row>
    <row r="3" spans="1:22" ht="14.25" thickBot="1">
      <c r="A3" s="94"/>
      <c r="B3" s="94"/>
      <c r="C3" s="94"/>
      <c r="D3" s="94"/>
      <c r="E3" s="94"/>
      <c r="F3" s="94"/>
      <c r="G3" s="94"/>
      <c r="H3" s="94"/>
      <c r="I3" s="94"/>
      <c r="J3" s="94"/>
      <c r="K3" s="94"/>
      <c r="L3" s="94"/>
      <c r="M3" s="94"/>
      <c r="N3" s="94"/>
      <c r="O3" s="94"/>
      <c r="P3" s="94"/>
      <c r="Q3" s="94"/>
      <c r="R3" s="94"/>
      <c r="S3" s="94"/>
      <c r="T3" s="94"/>
      <c r="U3" s="94"/>
      <c r="V3" s="128" t="s">
        <v>1</v>
      </c>
    </row>
    <row r="4" spans="1:22" ht="14.25" thickTop="1">
      <c r="A4" s="331" t="s">
        <v>2</v>
      </c>
      <c r="B4" s="334" t="s">
        <v>29</v>
      </c>
      <c r="C4" s="335"/>
      <c r="D4" s="335"/>
      <c r="E4" s="335"/>
      <c r="F4" s="335"/>
      <c r="G4" s="336"/>
      <c r="H4" s="337"/>
      <c r="I4" s="334" t="s">
        <v>195</v>
      </c>
      <c r="J4" s="335"/>
      <c r="K4" s="335"/>
      <c r="L4" s="335"/>
      <c r="M4" s="335"/>
      <c r="N4" s="336"/>
      <c r="O4" s="337"/>
      <c r="P4" s="334" t="s">
        <v>6</v>
      </c>
      <c r="Q4" s="335"/>
      <c r="R4" s="335"/>
      <c r="S4" s="335"/>
      <c r="T4" s="336"/>
      <c r="U4" s="337"/>
      <c r="V4" s="338" t="s">
        <v>73</v>
      </c>
    </row>
    <row r="5" spans="1:22">
      <c r="A5" s="332"/>
      <c r="B5" s="341" t="s">
        <v>3</v>
      </c>
      <c r="C5" s="342"/>
      <c r="D5" s="342" t="s">
        <v>74</v>
      </c>
      <c r="E5" s="342"/>
      <c r="F5" s="342"/>
      <c r="G5" s="343"/>
      <c r="H5" s="344" t="s">
        <v>75</v>
      </c>
      <c r="I5" s="341" t="s">
        <v>3</v>
      </c>
      <c r="J5" s="342"/>
      <c r="K5" s="342" t="s">
        <v>74</v>
      </c>
      <c r="L5" s="342"/>
      <c r="M5" s="342"/>
      <c r="N5" s="343"/>
      <c r="O5" s="344" t="s">
        <v>75</v>
      </c>
      <c r="P5" s="341" t="s">
        <v>3</v>
      </c>
      <c r="Q5" s="342"/>
      <c r="R5" s="342" t="s">
        <v>74</v>
      </c>
      <c r="S5" s="342"/>
      <c r="T5" s="343"/>
      <c r="U5" s="344"/>
      <c r="V5" s="339"/>
    </row>
    <row r="6" spans="1:22" ht="14.25" thickBot="1">
      <c r="A6" s="333"/>
      <c r="B6" s="96" t="s">
        <v>3</v>
      </c>
      <c r="C6" s="97" t="s">
        <v>8</v>
      </c>
      <c r="D6" s="97" t="s">
        <v>9</v>
      </c>
      <c r="E6" s="97" t="s">
        <v>10</v>
      </c>
      <c r="F6" s="97" t="s">
        <v>11</v>
      </c>
      <c r="G6" s="98" t="s">
        <v>8</v>
      </c>
      <c r="H6" s="345"/>
      <c r="I6" s="96" t="s">
        <v>3</v>
      </c>
      <c r="J6" s="97" t="s">
        <v>8</v>
      </c>
      <c r="K6" s="97" t="s">
        <v>9</v>
      </c>
      <c r="L6" s="97" t="s">
        <v>10</v>
      </c>
      <c r="M6" s="97" t="s">
        <v>11</v>
      </c>
      <c r="N6" s="98" t="s">
        <v>8</v>
      </c>
      <c r="O6" s="345"/>
      <c r="P6" s="96" t="s">
        <v>3</v>
      </c>
      <c r="Q6" s="97" t="s">
        <v>8</v>
      </c>
      <c r="R6" s="97" t="s">
        <v>9</v>
      </c>
      <c r="S6" s="97" t="s">
        <v>10</v>
      </c>
      <c r="T6" s="98" t="s">
        <v>11</v>
      </c>
      <c r="U6" s="127" t="s">
        <v>8</v>
      </c>
      <c r="V6" s="340"/>
    </row>
    <row r="7" spans="1:22" ht="15" thickTop="1" thickBot="1">
      <c r="A7" s="99" t="s">
        <v>76</v>
      </c>
      <c r="B7" s="327"/>
      <c r="C7" s="328"/>
      <c r="D7" s="328"/>
      <c r="E7" s="328"/>
      <c r="F7" s="328"/>
      <c r="G7" s="329"/>
      <c r="H7" s="330"/>
      <c r="I7" s="327"/>
      <c r="J7" s="328"/>
      <c r="K7" s="328"/>
      <c r="L7" s="328"/>
      <c r="M7" s="328"/>
      <c r="N7" s="329"/>
      <c r="O7" s="330"/>
      <c r="P7" s="327"/>
      <c r="Q7" s="328"/>
      <c r="R7" s="328"/>
      <c r="S7" s="328"/>
      <c r="T7" s="329"/>
      <c r="U7" s="330"/>
      <c r="V7" s="100"/>
    </row>
    <row r="8" spans="1:22" ht="14.25" thickTop="1">
      <c r="A8" s="101" t="s">
        <v>78</v>
      </c>
      <c r="B8" s="102">
        <v>1</v>
      </c>
      <c r="C8" s="103"/>
      <c r="D8" s="103">
        <v>9</v>
      </c>
      <c r="E8" s="103"/>
      <c r="F8" s="103">
        <v>22</v>
      </c>
      <c r="G8" s="104">
        <v>7</v>
      </c>
      <c r="H8" s="105">
        <v>39</v>
      </c>
      <c r="I8" s="102">
        <v>4</v>
      </c>
      <c r="J8" s="103"/>
      <c r="K8" s="103">
        <v>17</v>
      </c>
      <c r="L8" s="103">
        <v>2</v>
      </c>
      <c r="M8" s="103">
        <v>29</v>
      </c>
      <c r="N8" s="104">
        <v>1</v>
      </c>
      <c r="O8" s="111">
        <f t="shared" ref="O8:O16" si="0">SUM(I8:N8)</f>
        <v>53</v>
      </c>
      <c r="P8" s="102">
        <v>5</v>
      </c>
      <c r="Q8" s="103"/>
      <c r="R8" s="109">
        <f t="shared" ref="R8:R16" si="1">D8+K8</f>
        <v>26</v>
      </c>
      <c r="S8" s="103">
        <v>2</v>
      </c>
      <c r="T8" s="104">
        <v>51</v>
      </c>
      <c r="U8" s="105">
        <v>8</v>
      </c>
      <c r="V8" s="112">
        <f t="shared" ref="V8:V16" si="2">SUM(P8:U8)</f>
        <v>92</v>
      </c>
    </row>
    <row r="9" spans="1:22">
      <c r="A9" s="107" t="s">
        <v>86</v>
      </c>
      <c r="B9" s="108">
        <v>3</v>
      </c>
      <c r="C9" s="109"/>
      <c r="D9" s="109">
        <v>10</v>
      </c>
      <c r="E9" s="109"/>
      <c r="F9" s="109">
        <v>9</v>
      </c>
      <c r="G9" s="110">
        <v>3</v>
      </c>
      <c r="H9" s="111">
        <v>25</v>
      </c>
      <c r="I9" s="108"/>
      <c r="J9" s="109">
        <v>4</v>
      </c>
      <c r="K9" s="109">
        <v>18</v>
      </c>
      <c r="L9" s="109">
        <v>5</v>
      </c>
      <c r="M9" s="109">
        <v>29</v>
      </c>
      <c r="N9" s="110">
        <v>5</v>
      </c>
      <c r="O9" s="111">
        <f t="shared" si="0"/>
        <v>61</v>
      </c>
      <c r="P9" s="108">
        <v>3</v>
      </c>
      <c r="Q9" s="109">
        <v>4</v>
      </c>
      <c r="R9" s="109">
        <f t="shared" si="1"/>
        <v>28</v>
      </c>
      <c r="S9" s="109">
        <v>5</v>
      </c>
      <c r="T9" s="110">
        <v>38</v>
      </c>
      <c r="U9" s="111">
        <v>8</v>
      </c>
      <c r="V9" s="112">
        <f t="shared" si="2"/>
        <v>86</v>
      </c>
    </row>
    <row r="10" spans="1:22">
      <c r="A10" s="107" t="s">
        <v>88</v>
      </c>
      <c r="B10" s="108">
        <v>32</v>
      </c>
      <c r="C10" s="109"/>
      <c r="D10" s="109">
        <v>26</v>
      </c>
      <c r="E10" s="109"/>
      <c r="F10" s="109">
        <v>28</v>
      </c>
      <c r="G10" s="110">
        <v>10</v>
      </c>
      <c r="H10" s="111">
        <v>96</v>
      </c>
      <c r="I10" s="108">
        <v>37</v>
      </c>
      <c r="J10" s="109">
        <v>8</v>
      </c>
      <c r="K10" s="109">
        <v>79</v>
      </c>
      <c r="L10" s="109">
        <v>6</v>
      </c>
      <c r="M10" s="109">
        <v>163</v>
      </c>
      <c r="N10" s="110">
        <v>19</v>
      </c>
      <c r="O10" s="111">
        <f t="shared" si="0"/>
        <v>312</v>
      </c>
      <c r="P10" s="108">
        <v>69</v>
      </c>
      <c r="Q10" s="109">
        <v>8</v>
      </c>
      <c r="R10" s="109">
        <f t="shared" si="1"/>
        <v>105</v>
      </c>
      <c r="S10" s="109">
        <v>6</v>
      </c>
      <c r="T10" s="110">
        <v>191</v>
      </c>
      <c r="U10" s="111">
        <v>29</v>
      </c>
      <c r="V10" s="112">
        <f t="shared" si="2"/>
        <v>408</v>
      </c>
    </row>
    <row r="11" spans="1:22">
      <c r="A11" s="107" t="s">
        <v>92</v>
      </c>
      <c r="B11" s="108"/>
      <c r="C11" s="109"/>
      <c r="D11" s="109">
        <v>3</v>
      </c>
      <c r="E11" s="109"/>
      <c r="F11" s="109">
        <v>1</v>
      </c>
      <c r="G11" s="110">
        <v>1</v>
      </c>
      <c r="H11" s="111">
        <v>5</v>
      </c>
      <c r="I11" s="108"/>
      <c r="J11" s="109"/>
      <c r="K11" s="109">
        <v>3</v>
      </c>
      <c r="L11" s="109"/>
      <c r="M11" s="109">
        <v>2</v>
      </c>
      <c r="N11" s="110"/>
      <c r="O11" s="111">
        <f t="shared" si="0"/>
        <v>5</v>
      </c>
      <c r="P11" s="108"/>
      <c r="Q11" s="109"/>
      <c r="R11" s="109">
        <f t="shared" si="1"/>
        <v>6</v>
      </c>
      <c r="S11" s="109"/>
      <c r="T11" s="110">
        <v>3</v>
      </c>
      <c r="U11" s="111">
        <v>1</v>
      </c>
      <c r="V11" s="112">
        <f t="shared" si="2"/>
        <v>10</v>
      </c>
    </row>
    <row r="12" spans="1:22">
      <c r="A12" s="107" t="s">
        <v>85</v>
      </c>
      <c r="B12" s="108">
        <v>4</v>
      </c>
      <c r="C12" s="109"/>
      <c r="D12" s="109">
        <v>3</v>
      </c>
      <c r="E12" s="109">
        <v>3</v>
      </c>
      <c r="F12" s="109">
        <v>2</v>
      </c>
      <c r="G12" s="110"/>
      <c r="H12" s="111">
        <v>12</v>
      </c>
      <c r="I12" s="108">
        <v>5</v>
      </c>
      <c r="J12" s="109">
        <v>5</v>
      </c>
      <c r="K12" s="109">
        <v>7</v>
      </c>
      <c r="L12" s="109">
        <v>4</v>
      </c>
      <c r="M12" s="109">
        <v>2</v>
      </c>
      <c r="N12" s="110">
        <v>1</v>
      </c>
      <c r="O12" s="111">
        <f t="shared" si="0"/>
        <v>24</v>
      </c>
      <c r="P12" s="108">
        <v>9</v>
      </c>
      <c r="Q12" s="109">
        <v>5</v>
      </c>
      <c r="R12" s="109">
        <f t="shared" si="1"/>
        <v>10</v>
      </c>
      <c r="S12" s="109">
        <v>7</v>
      </c>
      <c r="T12" s="110">
        <v>4</v>
      </c>
      <c r="U12" s="111">
        <v>1</v>
      </c>
      <c r="V12" s="112">
        <f t="shared" si="2"/>
        <v>36</v>
      </c>
    </row>
    <row r="13" spans="1:22">
      <c r="A13" s="107" t="s">
        <v>81</v>
      </c>
      <c r="B13" s="108"/>
      <c r="C13" s="109"/>
      <c r="D13" s="109">
        <v>2</v>
      </c>
      <c r="E13" s="109"/>
      <c r="F13" s="109">
        <v>8</v>
      </c>
      <c r="G13" s="110">
        <v>1</v>
      </c>
      <c r="H13" s="111">
        <v>11</v>
      </c>
      <c r="I13" s="108"/>
      <c r="J13" s="109"/>
      <c r="K13" s="109">
        <v>7</v>
      </c>
      <c r="L13" s="109"/>
      <c r="M13" s="109">
        <v>6</v>
      </c>
      <c r="N13" s="110"/>
      <c r="O13" s="111">
        <f t="shared" si="0"/>
        <v>13</v>
      </c>
      <c r="P13" s="108"/>
      <c r="Q13" s="109"/>
      <c r="R13" s="109">
        <f t="shared" si="1"/>
        <v>9</v>
      </c>
      <c r="S13" s="109"/>
      <c r="T13" s="110">
        <v>14</v>
      </c>
      <c r="U13" s="111">
        <v>1</v>
      </c>
      <c r="V13" s="112">
        <f t="shared" si="2"/>
        <v>24</v>
      </c>
    </row>
    <row r="14" spans="1:22">
      <c r="A14" s="107" t="s">
        <v>83</v>
      </c>
      <c r="B14" s="108">
        <v>16</v>
      </c>
      <c r="C14" s="109"/>
      <c r="D14" s="109">
        <v>15</v>
      </c>
      <c r="E14" s="109"/>
      <c r="F14" s="109">
        <v>20</v>
      </c>
      <c r="G14" s="110">
        <v>8</v>
      </c>
      <c r="H14" s="111">
        <v>59</v>
      </c>
      <c r="I14" s="108">
        <v>2</v>
      </c>
      <c r="J14" s="109"/>
      <c r="K14" s="109">
        <v>9</v>
      </c>
      <c r="L14" s="109">
        <v>4</v>
      </c>
      <c r="M14" s="109">
        <v>18</v>
      </c>
      <c r="N14" s="110">
        <v>2</v>
      </c>
      <c r="O14" s="111">
        <f t="shared" si="0"/>
        <v>35</v>
      </c>
      <c r="P14" s="108">
        <v>18</v>
      </c>
      <c r="Q14" s="109"/>
      <c r="R14" s="109">
        <f t="shared" si="1"/>
        <v>24</v>
      </c>
      <c r="S14" s="109">
        <v>4</v>
      </c>
      <c r="T14" s="110">
        <v>38</v>
      </c>
      <c r="U14" s="111">
        <v>10</v>
      </c>
      <c r="V14" s="112">
        <f t="shared" si="2"/>
        <v>94</v>
      </c>
    </row>
    <row r="15" spans="1:22">
      <c r="A15" s="107" t="s">
        <v>79</v>
      </c>
      <c r="B15" s="108">
        <v>1</v>
      </c>
      <c r="C15" s="109"/>
      <c r="D15" s="109">
        <v>3</v>
      </c>
      <c r="E15" s="109"/>
      <c r="F15" s="109">
        <v>3</v>
      </c>
      <c r="G15" s="110">
        <v>1</v>
      </c>
      <c r="H15" s="111">
        <v>8</v>
      </c>
      <c r="I15" s="108"/>
      <c r="J15" s="109"/>
      <c r="K15" s="109">
        <v>7</v>
      </c>
      <c r="L15" s="109">
        <v>5</v>
      </c>
      <c r="M15" s="109">
        <v>6</v>
      </c>
      <c r="N15" s="110"/>
      <c r="O15" s="111">
        <f t="shared" si="0"/>
        <v>18</v>
      </c>
      <c r="P15" s="108">
        <v>1</v>
      </c>
      <c r="Q15" s="109"/>
      <c r="R15" s="109">
        <f t="shared" si="1"/>
        <v>10</v>
      </c>
      <c r="S15" s="109">
        <v>5</v>
      </c>
      <c r="T15" s="110">
        <v>9</v>
      </c>
      <c r="U15" s="111">
        <v>1</v>
      </c>
      <c r="V15" s="112">
        <f t="shared" si="2"/>
        <v>26</v>
      </c>
    </row>
    <row r="16" spans="1:22">
      <c r="A16" s="107" t="s">
        <v>77</v>
      </c>
      <c r="B16" s="108"/>
      <c r="C16" s="109"/>
      <c r="D16" s="109">
        <v>5</v>
      </c>
      <c r="E16" s="109"/>
      <c r="F16" s="109">
        <v>9</v>
      </c>
      <c r="G16" s="110">
        <v>1</v>
      </c>
      <c r="H16" s="111">
        <v>15</v>
      </c>
      <c r="I16" s="108"/>
      <c r="J16" s="109"/>
      <c r="K16" s="109">
        <v>4</v>
      </c>
      <c r="L16" s="109">
        <v>1</v>
      </c>
      <c r="M16" s="109">
        <v>2</v>
      </c>
      <c r="N16" s="110"/>
      <c r="O16" s="111">
        <f t="shared" si="0"/>
        <v>7</v>
      </c>
      <c r="P16" s="108"/>
      <c r="Q16" s="109"/>
      <c r="R16" s="109">
        <f t="shared" si="1"/>
        <v>9</v>
      </c>
      <c r="S16" s="109">
        <v>1</v>
      </c>
      <c r="T16" s="110">
        <v>11</v>
      </c>
      <c r="U16" s="111">
        <v>1</v>
      </c>
      <c r="V16" s="112">
        <f t="shared" si="2"/>
        <v>22</v>
      </c>
    </row>
    <row r="17" spans="1:22">
      <c r="A17" s="107" t="s">
        <v>80</v>
      </c>
      <c r="B17" s="108"/>
      <c r="C17" s="109"/>
      <c r="D17" s="109">
        <v>1</v>
      </c>
      <c r="E17" s="109"/>
      <c r="F17" s="109">
        <v>11</v>
      </c>
      <c r="G17" s="110">
        <v>4</v>
      </c>
      <c r="H17" s="111">
        <v>16</v>
      </c>
      <c r="I17" s="108"/>
      <c r="J17" s="109"/>
      <c r="K17" s="109">
        <v>11</v>
      </c>
      <c r="L17" s="109"/>
      <c r="M17" s="109">
        <v>8</v>
      </c>
      <c r="N17" s="110">
        <v>2</v>
      </c>
      <c r="O17" s="111">
        <f>SUM(I17:N17)</f>
        <v>21</v>
      </c>
      <c r="P17" s="108"/>
      <c r="Q17" s="109"/>
      <c r="R17" s="109">
        <f>D17+K17</f>
        <v>12</v>
      </c>
      <c r="S17" s="109"/>
      <c r="T17" s="110">
        <v>19</v>
      </c>
      <c r="U17" s="111">
        <v>6</v>
      </c>
      <c r="V17" s="112">
        <f>SUM(P17:U17)</f>
        <v>37</v>
      </c>
    </row>
    <row r="18" spans="1:22">
      <c r="A18" s="107" t="s">
        <v>87</v>
      </c>
      <c r="B18" s="108"/>
      <c r="C18" s="109"/>
      <c r="D18" s="109">
        <v>12</v>
      </c>
      <c r="E18" s="109"/>
      <c r="F18" s="109">
        <v>7</v>
      </c>
      <c r="G18" s="110">
        <v>6</v>
      </c>
      <c r="H18" s="111">
        <v>25</v>
      </c>
      <c r="I18" s="108">
        <v>1</v>
      </c>
      <c r="J18" s="109">
        <v>5</v>
      </c>
      <c r="K18" s="109">
        <v>14</v>
      </c>
      <c r="L18" s="109">
        <v>8</v>
      </c>
      <c r="M18" s="109">
        <v>4</v>
      </c>
      <c r="N18" s="110">
        <v>1</v>
      </c>
      <c r="O18" s="111">
        <v>33</v>
      </c>
      <c r="P18" s="108">
        <v>1</v>
      </c>
      <c r="Q18" s="109">
        <v>5</v>
      </c>
      <c r="R18" s="109">
        <f t="shared" ref="R18:R27" si="3">D18+K18</f>
        <v>26</v>
      </c>
      <c r="S18" s="109">
        <v>8</v>
      </c>
      <c r="T18" s="110">
        <v>11</v>
      </c>
      <c r="U18" s="111">
        <v>7</v>
      </c>
      <c r="V18" s="112">
        <f t="shared" ref="V18:V27" si="4">SUM(P18:U18)</f>
        <v>58</v>
      </c>
    </row>
    <row r="19" spans="1:22">
      <c r="A19" s="107" t="s">
        <v>94</v>
      </c>
      <c r="B19" s="108"/>
      <c r="C19" s="109"/>
      <c r="D19" s="109"/>
      <c r="E19" s="109"/>
      <c r="F19" s="109">
        <v>2</v>
      </c>
      <c r="G19" s="110"/>
      <c r="H19" s="111">
        <v>2</v>
      </c>
      <c r="I19" s="108"/>
      <c r="J19" s="109"/>
      <c r="K19" s="109"/>
      <c r="L19" s="109"/>
      <c r="M19" s="109"/>
      <c r="N19" s="110"/>
      <c r="O19" s="111"/>
      <c r="P19" s="108"/>
      <c r="Q19" s="109"/>
      <c r="R19" s="109"/>
      <c r="S19" s="109"/>
      <c r="T19" s="110">
        <v>2</v>
      </c>
      <c r="U19" s="111"/>
      <c r="V19" s="112">
        <f t="shared" si="4"/>
        <v>2</v>
      </c>
    </row>
    <row r="20" spans="1:22">
      <c r="A20" s="107" t="s">
        <v>90</v>
      </c>
      <c r="B20" s="108">
        <v>1</v>
      </c>
      <c r="C20" s="109"/>
      <c r="D20" s="109">
        <v>3</v>
      </c>
      <c r="E20" s="109"/>
      <c r="F20" s="109">
        <v>8</v>
      </c>
      <c r="G20" s="110">
        <v>3</v>
      </c>
      <c r="H20" s="111">
        <v>15</v>
      </c>
      <c r="I20" s="108">
        <v>4</v>
      </c>
      <c r="J20" s="109">
        <v>1</v>
      </c>
      <c r="K20" s="109">
        <v>10</v>
      </c>
      <c r="L20" s="109">
        <v>4</v>
      </c>
      <c r="M20" s="109">
        <v>13</v>
      </c>
      <c r="N20" s="110">
        <v>7</v>
      </c>
      <c r="O20" s="111">
        <v>39</v>
      </c>
      <c r="P20" s="108">
        <v>5</v>
      </c>
      <c r="Q20" s="109">
        <v>1</v>
      </c>
      <c r="R20" s="109">
        <f t="shared" si="3"/>
        <v>13</v>
      </c>
      <c r="S20" s="109">
        <v>4</v>
      </c>
      <c r="T20" s="110">
        <v>21</v>
      </c>
      <c r="U20" s="111">
        <v>10</v>
      </c>
      <c r="V20" s="112">
        <f t="shared" si="4"/>
        <v>54</v>
      </c>
    </row>
    <row r="21" spans="1:22">
      <c r="A21" s="107" t="s">
        <v>84</v>
      </c>
      <c r="B21" s="108">
        <v>1</v>
      </c>
      <c r="C21" s="109"/>
      <c r="D21" s="109">
        <v>5</v>
      </c>
      <c r="E21" s="109"/>
      <c r="F21" s="109">
        <v>6</v>
      </c>
      <c r="G21" s="110">
        <v>1</v>
      </c>
      <c r="H21" s="111">
        <v>13</v>
      </c>
      <c r="I21" s="108">
        <v>2</v>
      </c>
      <c r="J21" s="109"/>
      <c r="K21" s="109">
        <v>14</v>
      </c>
      <c r="L21" s="109">
        <v>2</v>
      </c>
      <c r="M21" s="109">
        <v>7</v>
      </c>
      <c r="N21" s="110">
        <v>1</v>
      </c>
      <c r="O21" s="111">
        <v>26</v>
      </c>
      <c r="P21" s="108">
        <v>3</v>
      </c>
      <c r="Q21" s="109"/>
      <c r="R21" s="109">
        <f t="shared" si="3"/>
        <v>19</v>
      </c>
      <c r="S21" s="109">
        <v>2</v>
      </c>
      <c r="T21" s="110">
        <v>13</v>
      </c>
      <c r="U21" s="111">
        <v>2</v>
      </c>
      <c r="V21" s="112">
        <f t="shared" si="4"/>
        <v>39</v>
      </c>
    </row>
    <row r="22" spans="1:22">
      <c r="A22" s="107" t="s">
        <v>82</v>
      </c>
      <c r="B22" s="108"/>
      <c r="C22" s="109"/>
      <c r="D22" s="109">
        <v>3</v>
      </c>
      <c r="E22" s="109"/>
      <c r="F22" s="109">
        <v>4</v>
      </c>
      <c r="G22" s="110">
        <v>2</v>
      </c>
      <c r="H22" s="111">
        <v>9</v>
      </c>
      <c r="I22" s="108"/>
      <c r="J22" s="109"/>
      <c r="K22" s="109">
        <v>4</v>
      </c>
      <c r="L22" s="109">
        <v>4</v>
      </c>
      <c r="M22" s="109">
        <v>4</v>
      </c>
      <c r="N22" s="110"/>
      <c r="O22" s="111">
        <v>12</v>
      </c>
      <c r="P22" s="108"/>
      <c r="Q22" s="109"/>
      <c r="R22" s="109">
        <f t="shared" si="3"/>
        <v>7</v>
      </c>
      <c r="S22" s="109">
        <v>4</v>
      </c>
      <c r="T22" s="110">
        <v>8</v>
      </c>
      <c r="U22" s="111">
        <v>2</v>
      </c>
      <c r="V22" s="112">
        <f t="shared" si="4"/>
        <v>21</v>
      </c>
    </row>
    <row r="23" spans="1:22">
      <c r="A23" s="107" t="s">
        <v>89</v>
      </c>
      <c r="B23" s="108">
        <v>4</v>
      </c>
      <c r="C23" s="109"/>
      <c r="D23" s="109">
        <v>3</v>
      </c>
      <c r="E23" s="109"/>
      <c r="F23" s="109"/>
      <c r="G23" s="110">
        <v>2</v>
      </c>
      <c r="H23" s="111">
        <v>9</v>
      </c>
      <c r="I23" s="108"/>
      <c r="J23" s="109"/>
      <c r="K23" s="109">
        <v>5</v>
      </c>
      <c r="L23" s="109">
        <v>3</v>
      </c>
      <c r="M23" s="109">
        <v>6</v>
      </c>
      <c r="N23" s="110"/>
      <c r="O23" s="111">
        <v>14</v>
      </c>
      <c r="P23" s="108">
        <v>4</v>
      </c>
      <c r="Q23" s="109"/>
      <c r="R23" s="109">
        <f t="shared" si="3"/>
        <v>8</v>
      </c>
      <c r="S23" s="109">
        <v>3</v>
      </c>
      <c r="T23" s="110">
        <v>6</v>
      </c>
      <c r="U23" s="111">
        <v>2</v>
      </c>
      <c r="V23" s="112">
        <f t="shared" si="4"/>
        <v>23</v>
      </c>
    </row>
    <row r="24" spans="1:22">
      <c r="A24" s="107" t="s">
        <v>93</v>
      </c>
      <c r="B24" s="108"/>
      <c r="C24" s="109"/>
      <c r="D24" s="109"/>
      <c r="E24" s="109"/>
      <c r="F24" s="109">
        <v>2</v>
      </c>
      <c r="G24" s="110"/>
      <c r="H24" s="111">
        <v>2</v>
      </c>
      <c r="I24" s="108"/>
      <c r="J24" s="109"/>
      <c r="K24" s="109"/>
      <c r="L24" s="109">
        <v>1</v>
      </c>
      <c r="M24" s="109"/>
      <c r="N24" s="110"/>
      <c r="O24" s="111">
        <v>1</v>
      </c>
      <c r="P24" s="108"/>
      <c r="Q24" s="109"/>
      <c r="R24" s="109"/>
      <c r="S24" s="109">
        <v>1</v>
      </c>
      <c r="T24" s="110">
        <v>2</v>
      </c>
      <c r="U24" s="111"/>
      <c r="V24" s="112">
        <f t="shared" si="4"/>
        <v>3</v>
      </c>
    </row>
    <row r="25" spans="1:22">
      <c r="A25" s="107" t="s">
        <v>95</v>
      </c>
      <c r="B25" s="108"/>
      <c r="C25" s="109"/>
      <c r="D25" s="109"/>
      <c r="E25" s="109"/>
      <c r="F25" s="109"/>
      <c r="G25" s="110"/>
      <c r="H25" s="111"/>
      <c r="I25" s="108">
        <v>10</v>
      </c>
      <c r="J25" s="109">
        <v>4</v>
      </c>
      <c r="K25" s="109">
        <v>50</v>
      </c>
      <c r="L25" s="109">
        <v>3</v>
      </c>
      <c r="M25" s="109">
        <v>88</v>
      </c>
      <c r="N25" s="110">
        <v>21</v>
      </c>
      <c r="O25" s="111">
        <f>SUM(I25:N25)</f>
        <v>176</v>
      </c>
      <c r="P25" s="108">
        <v>10</v>
      </c>
      <c r="Q25" s="109">
        <v>4</v>
      </c>
      <c r="R25" s="109">
        <f t="shared" si="3"/>
        <v>50</v>
      </c>
      <c r="S25" s="109">
        <v>3</v>
      </c>
      <c r="T25" s="110">
        <v>88</v>
      </c>
      <c r="U25" s="111">
        <f>G25+N25</f>
        <v>21</v>
      </c>
      <c r="V25" s="112">
        <f t="shared" si="4"/>
        <v>176</v>
      </c>
    </row>
    <row r="26" spans="1:22">
      <c r="A26" s="107" t="s">
        <v>91</v>
      </c>
      <c r="B26" s="108">
        <f>2+1</f>
        <v>3</v>
      </c>
      <c r="C26" s="109"/>
      <c r="D26" s="109">
        <f>36+1</f>
        <v>37</v>
      </c>
      <c r="E26" s="109"/>
      <c r="F26" s="109">
        <f>95+1</f>
        <v>96</v>
      </c>
      <c r="G26" s="110">
        <f>14+1</f>
        <v>15</v>
      </c>
      <c r="H26" s="111">
        <f>SUM(B26:G26)</f>
        <v>151</v>
      </c>
      <c r="I26" s="108">
        <f>109+3</f>
        <v>112</v>
      </c>
      <c r="J26" s="109">
        <f>29+3</f>
        <v>32</v>
      </c>
      <c r="K26" s="109">
        <f>935+4</f>
        <v>939</v>
      </c>
      <c r="L26" s="109">
        <v>50</v>
      </c>
      <c r="M26" s="109">
        <f>504+3+1</f>
        <v>508</v>
      </c>
      <c r="N26" s="110">
        <f>281+6</f>
        <v>287</v>
      </c>
      <c r="O26" s="111">
        <f>1908+13+1+6</f>
        <v>1928</v>
      </c>
      <c r="P26" s="108">
        <f>111+4</f>
        <v>115</v>
      </c>
      <c r="Q26" s="109">
        <f>29+3</f>
        <v>32</v>
      </c>
      <c r="R26" s="109">
        <f t="shared" si="3"/>
        <v>976</v>
      </c>
      <c r="S26" s="109">
        <v>50</v>
      </c>
      <c r="T26" s="110">
        <f>599+4+1</f>
        <v>604</v>
      </c>
      <c r="U26" s="111">
        <f>295+1+6</f>
        <v>302</v>
      </c>
      <c r="V26" s="112">
        <f t="shared" si="4"/>
        <v>2079</v>
      </c>
    </row>
    <row r="27" spans="1:22" ht="14.25" thickBot="1">
      <c r="A27" s="126" t="s">
        <v>42</v>
      </c>
      <c r="B27" s="113">
        <f>SUM(B8:B26)</f>
        <v>66</v>
      </c>
      <c r="C27" s="113"/>
      <c r="D27" s="113">
        <f t="shared" ref="D27:Q27" si="5">SUM(D8:D26)</f>
        <v>140</v>
      </c>
      <c r="E27" s="113">
        <f t="shared" si="5"/>
        <v>3</v>
      </c>
      <c r="F27" s="113">
        <f t="shared" si="5"/>
        <v>238</v>
      </c>
      <c r="G27" s="113">
        <f t="shared" si="5"/>
        <v>65</v>
      </c>
      <c r="H27" s="114">
        <f t="shared" si="5"/>
        <v>512</v>
      </c>
      <c r="I27" s="113">
        <f t="shared" si="5"/>
        <v>177</v>
      </c>
      <c r="J27" s="113">
        <f t="shared" si="5"/>
        <v>59</v>
      </c>
      <c r="K27" s="113">
        <f t="shared" si="5"/>
        <v>1198</v>
      </c>
      <c r="L27" s="113">
        <f t="shared" si="5"/>
        <v>102</v>
      </c>
      <c r="M27" s="113">
        <f t="shared" si="5"/>
        <v>895</v>
      </c>
      <c r="N27" s="113">
        <f t="shared" si="5"/>
        <v>347</v>
      </c>
      <c r="O27" s="114">
        <f t="shared" si="5"/>
        <v>2778</v>
      </c>
      <c r="P27" s="113">
        <f t="shared" si="5"/>
        <v>243</v>
      </c>
      <c r="Q27" s="113">
        <f t="shared" si="5"/>
        <v>59</v>
      </c>
      <c r="R27" s="109">
        <f t="shared" si="3"/>
        <v>1338</v>
      </c>
      <c r="S27" s="113">
        <f>SUM(S8:S26)</f>
        <v>105</v>
      </c>
      <c r="T27" s="113">
        <f>SUM(T8:T26)</f>
        <v>1133</v>
      </c>
      <c r="U27" s="113">
        <f>SUM(U8:U26)</f>
        <v>412</v>
      </c>
      <c r="V27" s="112">
        <f t="shared" si="4"/>
        <v>3290</v>
      </c>
    </row>
    <row r="28" spans="1:22" ht="15" thickTop="1" thickBot="1">
      <c r="A28" s="99" t="s">
        <v>96</v>
      </c>
      <c r="B28" s="327"/>
      <c r="C28" s="328"/>
      <c r="D28" s="328"/>
      <c r="E28" s="328"/>
      <c r="F28" s="328"/>
      <c r="G28" s="329"/>
      <c r="H28" s="330"/>
      <c r="I28" s="327"/>
      <c r="J28" s="328"/>
      <c r="K28" s="328"/>
      <c r="L28" s="328"/>
      <c r="M28" s="328"/>
      <c r="N28" s="329"/>
      <c r="O28" s="330"/>
      <c r="P28" s="327"/>
      <c r="Q28" s="328"/>
      <c r="R28" s="328"/>
      <c r="S28" s="328"/>
      <c r="T28" s="329"/>
      <c r="U28" s="330"/>
      <c r="V28" s="100"/>
    </row>
    <row r="29" spans="1:22" ht="14.25" thickTop="1">
      <c r="A29" s="101" t="s">
        <v>105</v>
      </c>
      <c r="B29" s="102"/>
      <c r="C29" s="103"/>
      <c r="D29" s="103"/>
      <c r="E29" s="103"/>
      <c r="F29" s="103"/>
      <c r="G29" s="104"/>
      <c r="H29" s="105"/>
      <c r="I29" s="102"/>
      <c r="J29" s="103"/>
      <c r="K29" s="103">
        <v>1</v>
      </c>
      <c r="L29" s="103"/>
      <c r="M29" s="103"/>
      <c r="N29" s="104"/>
      <c r="O29" s="105">
        <v>1</v>
      </c>
      <c r="P29" s="102"/>
      <c r="Q29" s="103"/>
      <c r="R29" s="103">
        <v>1</v>
      </c>
      <c r="S29" s="103"/>
      <c r="T29" s="104"/>
      <c r="U29" s="105"/>
      <c r="V29" s="106">
        <v>1</v>
      </c>
    </row>
    <row r="30" spans="1:22">
      <c r="A30" s="107" t="s">
        <v>106</v>
      </c>
      <c r="B30" s="108"/>
      <c r="C30" s="109"/>
      <c r="D30" s="109"/>
      <c r="E30" s="109"/>
      <c r="F30" s="109">
        <v>1</v>
      </c>
      <c r="G30" s="110"/>
      <c r="H30" s="111">
        <v>1</v>
      </c>
      <c r="I30" s="108"/>
      <c r="J30" s="109"/>
      <c r="K30" s="109"/>
      <c r="L30" s="109"/>
      <c r="M30" s="109"/>
      <c r="N30" s="110"/>
      <c r="O30" s="111"/>
      <c r="P30" s="108"/>
      <c r="Q30" s="109"/>
      <c r="R30" s="109"/>
      <c r="S30" s="109"/>
      <c r="T30" s="110">
        <v>1</v>
      </c>
      <c r="U30" s="111"/>
      <c r="V30" s="112">
        <v>1</v>
      </c>
    </row>
    <row r="31" spans="1:22">
      <c r="A31" s="107" t="s">
        <v>101</v>
      </c>
      <c r="B31" s="108"/>
      <c r="C31" s="109"/>
      <c r="D31" s="109">
        <v>1</v>
      </c>
      <c r="E31" s="109"/>
      <c r="F31" s="109"/>
      <c r="G31" s="110">
        <v>1</v>
      </c>
      <c r="H31" s="111">
        <v>2</v>
      </c>
      <c r="I31" s="108"/>
      <c r="J31" s="109"/>
      <c r="K31" s="109"/>
      <c r="L31" s="109"/>
      <c r="M31" s="109">
        <v>1</v>
      </c>
      <c r="N31" s="110"/>
      <c r="O31" s="111">
        <v>1</v>
      </c>
      <c r="P31" s="108"/>
      <c r="Q31" s="109"/>
      <c r="R31" s="109">
        <v>1</v>
      </c>
      <c r="S31" s="109"/>
      <c r="T31" s="110">
        <v>1</v>
      </c>
      <c r="U31" s="111">
        <v>1</v>
      </c>
      <c r="V31" s="112">
        <v>3</v>
      </c>
    </row>
    <row r="32" spans="1:22">
      <c r="A32" s="107" t="s">
        <v>97</v>
      </c>
      <c r="B32" s="108"/>
      <c r="C32" s="109"/>
      <c r="D32" s="109"/>
      <c r="E32" s="109"/>
      <c r="F32" s="109">
        <v>6</v>
      </c>
      <c r="G32" s="110"/>
      <c r="H32" s="111">
        <v>6</v>
      </c>
      <c r="I32" s="108"/>
      <c r="J32" s="109"/>
      <c r="K32" s="109"/>
      <c r="L32" s="109"/>
      <c r="M32" s="109">
        <v>11</v>
      </c>
      <c r="N32" s="110"/>
      <c r="O32" s="111">
        <v>11</v>
      </c>
      <c r="P32" s="108"/>
      <c r="Q32" s="109"/>
      <c r="R32" s="109"/>
      <c r="S32" s="109"/>
      <c r="T32" s="110">
        <v>17</v>
      </c>
      <c r="U32" s="111"/>
      <c r="V32" s="112">
        <v>17</v>
      </c>
    </row>
    <row r="33" spans="1:22">
      <c r="A33" s="107" t="s">
        <v>103</v>
      </c>
      <c r="B33" s="108"/>
      <c r="C33" s="109"/>
      <c r="D33" s="109"/>
      <c r="E33" s="109"/>
      <c r="F33" s="109"/>
      <c r="G33" s="110"/>
      <c r="H33" s="111"/>
      <c r="I33" s="108"/>
      <c r="J33" s="109"/>
      <c r="K33" s="109"/>
      <c r="L33" s="109"/>
      <c r="M33" s="109">
        <v>1</v>
      </c>
      <c r="N33" s="110"/>
      <c r="O33" s="111">
        <v>1</v>
      </c>
      <c r="P33" s="108"/>
      <c r="Q33" s="109"/>
      <c r="R33" s="109"/>
      <c r="S33" s="109"/>
      <c r="T33" s="110">
        <v>1</v>
      </c>
      <c r="U33" s="111"/>
      <c r="V33" s="112">
        <v>1</v>
      </c>
    </row>
    <row r="34" spans="1:22">
      <c r="A34" s="107" t="s">
        <v>104</v>
      </c>
      <c r="B34" s="108"/>
      <c r="C34" s="109"/>
      <c r="D34" s="109"/>
      <c r="E34" s="109"/>
      <c r="F34" s="109"/>
      <c r="G34" s="110"/>
      <c r="H34" s="111"/>
      <c r="I34" s="108"/>
      <c r="J34" s="109">
        <v>1</v>
      </c>
      <c r="K34" s="109">
        <v>1</v>
      </c>
      <c r="L34" s="109"/>
      <c r="M34" s="109">
        <v>1</v>
      </c>
      <c r="N34" s="110"/>
      <c r="O34" s="111">
        <v>3</v>
      </c>
      <c r="P34" s="108"/>
      <c r="Q34" s="109">
        <v>1</v>
      </c>
      <c r="R34" s="109">
        <v>1</v>
      </c>
      <c r="S34" s="109"/>
      <c r="T34" s="110">
        <v>1</v>
      </c>
      <c r="U34" s="111"/>
      <c r="V34" s="112">
        <v>3</v>
      </c>
    </row>
    <row r="35" spans="1:22">
      <c r="A35" s="107" t="s">
        <v>99</v>
      </c>
      <c r="B35" s="108"/>
      <c r="C35" s="109"/>
      <c r="D35" s="109"/>
      <c r="E35" s="109"/>
      <c r="F35" s="109">
        <v>2</v>
      </c>
      <c r="G35" s="110">
        <v>2</v>
      </c>
      <c r="H35" s="111">
        <v>4</v>
      </c>
      <c r="I35" s="108"/>
      <c r="J35" s="109"/>
      <c r="K35" s="109"/>
      <c r="L35" s="109"/>
      <c r="M35" s="109"/>
      <c r="N35" s="110"/>
      <c r="O35" s="111"/>
      <c r="P35" s="108"/>
      <c r="Q35" s="109"/>
      <c r="R35" s="109"/>
      <c r="S35" s="109"/>
      <c r="T35" s="110">
        <v>2</v>
      </c>
      <c r="U35" s="111">
        <v>2</v>
      </c>
      <c r="V35" s="112">
        <v>4</v>
      </c>
    </row>
    <row r="36" spans="1:22">
      <c r="A36" s="107" t="s">
        <v>98</v>
      </c>
      <c r="B36" s="108"/>
      <c r="C36" s="109"/>
      <c r="D36" s="109">
        <v>3</v>
      </c>
      <c r="E36" s="109"/>
      <c r="F36" s="109">
        <v>2</v>
      </c>
      <c r="G36" s="110"/>
      <c r="H36" s="111">
        <v>5</v>
      </c>
      <c r="I36" s="108"/>
      <c r="J36" s="109"/>
      <c r="K36" s="109">
        <v>1</v>
      </c>
      <c r="L36" s="109"/>
      <c r="M36" s="109">
        <v>2</v>
      </c>
      <c r="N36" s="110">
        <v>1</v>
      </c>
      <c r="O36" s="111">
        <v>4</v>
      </c>
      <c r="P36" s="108"/>
      <c r="Q36" s="109"/>
      <c r="R36" s="109">
        <v>4</v>
      </c>
      <c r="S36" s="109"/>
      <c r="T36" s="110">
        <v>4</v>
      </c>
      <c r="U36" s="111">
        <v>1</v>
      </c>
      <c r="V36" s="112">
        <v>9</v>
      </c>
    </row>
    <row r="37" spans="1:22">
      <c r="A37" s="107" t="s">
        <v>102</v>
      </c>
      <c r="B37" s="108"/>
      <c r="C37" s="109"/>
      <c r="D37" s="109">
        <v>1</v>
      </c>
      <c r="E37" s="109"/>
      <c r="F37" s="109"/>
      <c r="G37" s="110"/>
      <c r="H37" s="111">
        <v>1</v>
      </c>
      <c r="I37" s="108"/>
      <c r="J37" s="109"/>
      <c r="K37" s="109">
        <v>1</v>
      </c>
      <c r="L37" s="109"/>
      <c r="M37" s="109">
        <v>1</v>
      </c>
      <c r="N37" s="110"/>
      <c r="O37" s="111">
        <v>2</v>
      </c>
      <c r="P37" s="108"/>
      <c r="Q37" s="109"/>
      <c r="R37" s="109">
        <v>2</v>
      </c>
      <c r="S37" s="109"/>
      <c r="T37" s="110">
        <v>1</v>
      </c>
      <c r="U37" s="111"/>
      <c r="V37" s="112">
        <v>3</v>
      </c>
    </row>
    <row r="38" spans="1:22">
      <c r="A38" s="107" t="s">
        <v>100</v>
      </c>
      <c r="B38" s="108"/>
      <c r="C38" s="109"/>
      <c r="D38" s="109"/>
      <c r="E38" s="109"/>
      <c r="F38" s="109">
        <v>1</v>
      </c>
      <c r="G38" s="110">
        <v>1</v>
      </c>
      <c r="H38" s="111">
        <v>2</v>
      </c>
      <c r="I38" s="108"/>
      <c r="J38" s="109"/>
      <c r="K38" s="109"/>
      <c r="L38" s="109"/>
      <c r="M38" s="109"/>
      <c r="N38" s="110"/>
      <c r="O38" s="111"/>
      <c r="P38" s="108"/>
      <c r="Q38" s="109"/>
      <c r="R38" s="109"/>
      <c r="S38" s="109"/>
      <c r="T38" s="110">
        <v>1</v>
      </c>
      <c r="U38" s="111">
        <v>1</v>
      </c>
      <c r="V38" s="112">
        <v>2</v>
      </c>
    </row>
    <row r="39" spans="1:22" ht="14.25" thickBot="1">
      <c r="A39" s="126" t="s">
        <v>42</v>
      </c>
      <c r="B39" s="113"/>
      <c r="C39" s="116"/>
      <c r="D39" s="116">
        <f>SUM(D29:D38)</f>
        <v>5</v>
      </c>
      <c r="E39" s="116"/>
      <c r="F39" s="116">
        <f t="shared" ref="F39:V39" si="6">SUM(F29:F38)</f>
        <v>12</v>
      </c>
      <c r="G39" s="116">
        <f t="shared" si="6"/>
        <v>4</v>
      </c>
      <c r="H39" s="114">
        <f t="shared" si="6"/>
        <v>21</v>
      </c>
      <c r="I39" s="113"/>
      <c r="J39" s="116">
        <f t="shared" si="6"/>
        <v>1</v>
      </c>
      <c r="K39" s="116">
        <f t="shared" si="6"/>
        <v>4</v>
      </c>
      <c r="L39" s="116"/>
      <c r="M39" s="116">
        <f t="shared" si="6"/>
        <v>17</v>
      </c>
      <c r="N39" s="116">
        <f t="shared" si="6"/>
        <v>1</v>
      </c>
      <c r="O39" s="114">
        <f t="shared" si="6"/>
        <v>23</v>
      </c>
      <c r="P39" s="113"/>
      <c r="Q39" s="116">
        <f t="shared" si="6"/>
        <v>1</v>
      </c>
      <c r="R39" s="116">
        <f t="shared" si="6"/>
        <v>9</v>
      </c>
      <c r="S39" s="116"/>
      <c r="T39" s="116">
        <f t="shared" si="6"/>
        <v>29</v>
      </c>
      <c r="U39" s="116">
        <f t="shared" si="6"/>
        <v>5</v>
      </c>
      <c r="V39" s="115">
        <f t="shared" si="6"/>
        <v>44</v>
      </c>
    </row>
    <row r="40" spans="1:22" ht="15" thickTop="1" thickBot="1">
      <c r="A40" s="99" t="s">
        <v>107</v>
      </c>
      <c r="B40" s="327"/>
      <c r="C40" s="328"/>
      <c r="D40" s="328"/>
      <c r="E40" s="328"/>
      <c r="F40" s="328"/>
      <c r="G40" s="329"/>
      <c r="H40" s="330"/>
      <c r="I40" s="327"/>
      <c r="J40" s="328"/>
      <c r="K40" s="328"/>
      <c r="L40" s="328"/>
      <c r="M40" s="328"/>
      <c r="N40" s="329"/>
      <c r="O40" s="330"/>
      <c r="P40" s="327"/>
      <c r="Q40" s="328"/>
      <c r="R40" s="328"/>
      <c r="S40" s="328"/>
      <c r="T40" s="329"/>
      <c r="U40" s="330"/>
      <c r="V40" s="100"/>
    </row>
    <row r="41" spans="1:22" ht="14.25" thickTop="1">
      <c r="A41" s="101" t="s">
        <v>111</v>
      </c>
      <c r="B41" s="102"/>
      <c r="C41" s="103"/>
      <c r="D41" s="103"/>
      <c r="E41" s="103"/>
      <c r="F41" s="103">
        <v>1</v>
      </c>
      <c r="G41" s="104"/>
      <c r="H41" s="105">
        <v>1</v>
      </c>
      <c r="I41" s="102"/>
      <c r="J41" s="103"/>
      <c r="K41" s="103"/>
      <c r="L41" s="103"/>
      <c r="M41" s="103"/>
      <c r="N41" s="104"/>
      <c r="O41" s="105"/>
      <c r="P41" s="102"/>
      <c r="Q41" s="103"/>
      <c r="R41" s="103"/>
      <c r="S41" s="103"/>
      <c r="T41" s="104">
        <v>1</v>
      </c>
      <c r="U41" s="105"/>
      <c r="V41" s="106">
        <v>1</v>
      </c>
    </row>
    <row r="42" spans="1:22">
      <c r="A42" s="107" t="s">
        <v>128</v>
      </c>
      <c r="B42" s="108"/>
      <c r="C42" s="109"/>
      <c r="D42" s="109"/>
      <c r="E42" s="109"/>
      <c r="F42" s="109">
        <v>1</v>
      </c>
      <c r="G42" s="110"/>
      <c r="H42" s="111">
        <v>1</v>
      </c>
      <c r="I42" s="108"/>
      <c r="J42" s="109"/>
      <c r="K42" s="109"/>
      <c r="L42" s="109"/>
      <c r="M42" s="109"/>
      <c r="N42" s="110"/>
      <c r="O42" s="111"/>
      <c r="P42" s="108"/>
      <c r="Q42" s="109"/>
      <c r="R42" s="109"/>
      <c r="S42" s="109"/>
      <c r="T42" s="110">
        <v>1</v>
      </c>
      <c r="U42" s="111"/>
      <c r="V42" s="112">
        <v>1</v>
      </c>
    </row>
    <row r="43" spans="1:22">
      <c r="A43" s="107" t="s">
        <v>121</v>
      </c>
      <c r="B43" s="108"/>
      <c r="C43" s="109"/>
      <c r="D43" s="109">
        <v>1</v>
      </c>
      <c r="E43" s="109"/>
      <c r="F43" s="109"/>
      <c r="G43" s="110">
        <v>1</v>
      </c>
      <c r="H43" s="111">
        <v>2</v>
      </c>
      <c r="I43" s="108"/>
      <c r="J43" s="109"/>
      <c r="K43" s="109"/>
      <c r="L43" s="109"/>
      <c r="M43" s="109">
        <v>1</v>
      </c>
      <c r="N43" s="110"/>
      <c r="O43" s="111">
        <v>1</v>
      </c>
      <c r="P43" s="108"/>
      <c r="Q43" s="109"/>
      <c r="R43" s="109">
        <v>1</v>
      </c>
      <c r="S43" s="109"/>
      <c r="T43" s="110">
        <v>1</v>
      </c>
      <c r="U43" s="111">
        <v>1</v>
      </c>
      <c r="V43" s="112">
        <v>3</v>
      </c>
    </row>
    <row r="44" spans="1:22">
      <c r="A44" s="107" t="s">
        <v>108</v>
      </c>
      <c r="B44" s="108"/>
      <c r="C44" s="109"/>
      <c r="D44" s="109">
        <v>2</v>
      </c>
      <c r="E44" s="109"/>
      <c r="F44" s="109">
        <v>4</v>
      </c>
      <c r="G44" s="110">
        <v>1</v>
      </c>
      <c r="H44" s="111">
        <v>7</v>
      </c>
      <c r="I44" s="108"/>
      <c r="J44" s="109"/>
      <c r="K44" s="109">
        <v>3</v>
      </c>
      <c r="L44" s="109"/>
      <c r="M44" s="109">
        <v>1</v>
      </c>
      <c r="N44" s="110">
        <v>1</v>
      </c>
      <c r="O44" s="111">
        <v>5</v>
      </c>
      <c r="P44" s="108"/>
      <c r="Q44" s="109"/>
      <c r="R44" s="109">
        <v>5</v>
      </c>
      <c r="S44" s="109"/>
      <c r="T44" s="110">
        <v>5</v>
      </c>
      <c r="U44" s="111">
        <v>2</v>
      </c>
      <c r="V44" s="112">
        <v>12</v>
      </c>
    </row>
    <row r="45" spans="1:22">
      <c r="A45" s="107" t="s">
        <v>120</v>
      </c>
      <c r="B45" s="108"/>
      <c r="C45" s="109"/>
      <c r="D45" s="109"/>
      <c r="E45" s="109"/>
      <c r="F45" s="109">
        <v>1</v>
      </c>
      <c r="G45" s="110"/>
      <c r="H45" s="111">
        <v>1</v>
      </c>
      <c r="I45" s="108"/>
      <c r="J45" s="109"/>
      <c r="K45" s="109"/>
      <c r="L45" s="109"/>
      <c r="M45" s="109"/>
      <c r="N45" s="110"/>
      <c r="O45" s="111"/>
      <c r="P45" s="108"/>
      <c r="Q45" s="109"/>
      <c r="R45" s="109"/>
      <c r="S45" s="109"/>
      <c r="T45" s="110">
        <v>1</v>
      </c>
      <c r="U45" s="111"/>
      <c r="V45" s="112">
        <v>1</v>
      </c>
    </row>
    <row r="46" spans="1:22">
      <c r="A46" s="107" t="s">
        <v>116</v>
      </c>
      <c r="B46" s="108"/>
      <c r="C46" s="109"/>
      <c r="D46" s="109"/>
      <c r="E46" s="109"/>
      <c r="F46" s="109">
        <v>3</v>
      </c>
      <c r="G46" s="110"/>
      <c r="H46" s="111">
        <v>3</v>
      </c>
      <c r="I46" s="108"/>
      <c r="J46" s="109"/>
      <c r="K46" s="109"/>
      <c r="L46" s="109">
        <v>1</v>
      </c>
      <c r="M46" s="109">
        <v>1</v>
      </c>
      <c r="N46" s="110"/>
      <c r="O46" s="111">
        <v>2</v>
      </c>
      <c r="P46" s="108"/>
      <c r="Q46" s="109"/>
      <c r="R46" s="109"/>
      <c r="S46" s="109">
        <v>1</v>
      </c>
      <c r="T46" s="110">
        <v>4</v>
      </c>
      <c r="U46" s="111"/>
      <c r="V46" s="112">
        <v>5</v>
      </c>
    </row>
    <row r="47" spans="1:22">
      <c r="A47" s="107" t="s">
        <v>117</v>
      </c>
      <c r="B47" s="108"/>
      <c r="C47" s="109"/>
      <c r="D47" s="109"/>
      <c r="E47" s="109"/>
      <c r="F47" s="109"/>
      <c r="G47" s="110">
        <v>2</v>
      </c>
      <c r="H47" s="111">
        <v>2</v>
      </c>
      <c r="I47" s="108"/>
      <c r="J47" s="109"/>
      <c r="K47" s="109"/>
      <c r="L47" s="109"/>
      <c r="M47" s="109"/>
      <c r="N47" s="110"/>
      <c r="O47" s="111"/>
      <c r="P47" s="108"/>
      <c r="Q47" s="109"/>
      <c r="R47" s="109"/>
      <c r="S47" s="109"/>
      <c r="T47" s="110"/>
      <c r="U47" s="111">
        <v>2</v>
      </c>
      <c r="V47" s="112">
        <v>2</v>
      </c>
    </row>
    <row r="48" spans="1:22">
      <c r="A48" s="107" t="s">
        <v>127</v>
      </c>
      <c r="B48" s="108"/>
      <c r="C48" s="109"/>
      <c r="D48" s="109"/>
      <c r="E48" s="109"/>
      <c r="F48" s="109"/>
      <c r="G48" s="110"/>
      <c r="H48" s="111"/>
      <c r="I48" s="108"/>
      <c r="J48" s="109"/>
      <c r="K48" s="109">
        <v>1</v>
      </c>
      <c r="L48" s="109"/>
      <c r="M48" s="109"/>
      <c r="N48" s="110"/>
      <c r="O48" s="111">
        <v>1</v>
      </c>
      <c r="P48" s="108"/>
      <c r="Q48" s="109"/>
      <c r="R48" s="109">
        <v>1</v>
      </c>
      <c r="S48" s="109"/>
      <c r="T48" s="110"/>
      <c r="U48" s="111"/>
      <c r="V48" s="112">
        <v>1</v>
      </c>
    </row>
    <row r="49" spans="1:22">
      <c r="A49" s="107" t="s">
        <v>113</v>
      </c>
      <c r="B49" s="108"/>
      <c r="C49" s="109"/>
      <c r="D49" s="109"/>
      <c r="E49" s="109"/>
      <c r="F49" s="109">
        <v>2</v>
      </c>
      <c r="G49" s="110"/>
      <c r="H49" s="111">
        <v>2</v>
      </c>
      <c r="I49" s="108"/>
      <c r="J49" s="109"/>
      <c r="K49" s="109">
        <v>3</v>
      </c>
      <c r="L49" s="109"/>
      <c r="M49" s="109">
        <v>3</v>
      </c>
      <c r="N49" s="110"/>
      <c r="O49" s="111">
        <v>6</v>
      </c>
      <c r="P49" s="108"/>
      <c r="Q49" s="109"/>
      <c r="R49" s="109">
        <v>3</v>
      </c>
      <c r="S49" s="109"/>
      <c r="T49" s="110">
        <v>5</v>
      </c>
      <c r="U49" s="111"/>
      <c r="V49" s="112">
        <v>8</v>
      </c>
    </row>
    <row r="50" spans="1:22">
      <c r="A50" s="107" t="s">
        <v>118</v>
      </c>
      <c r="B50" s="108"/>
      <c r="C50" s="109"/>
      <c r="D50" s="109"/>
      <c r="E50" s="109"/>
      <c r="F50" s="109"/>
      <c r="G50" s="110"/>
      <c r="H50" s="111"/>
      <c r="I50" s="108"/>
      <c r="J50" s="109"/>
      <c r="K50" s="109">
        <v>1</v>
      </c>
      <c r="L50" s="109"/>
      <c r="M50" s="109"/>
      <c r="N50" s="110"/>
      <c r="O50" s="111">
        <v>1</v>
      </c>
      <c r="P50" s="108"/>
      <c r="Q50" s="109"/>
      <c r="R50" s="109">
        <v>1</v>
      </c>
      <c r="S50" s="109"/>
      <c r="T50" s="110"/>
      <c r="U50" s="111"/>
      <c r="V50" s="112">
        <v>1</v>
      </c>
    </row>
    <row r="51" spans="1:22">
      <c r="A51" s="107" t="s">
        <v>122</v>
      </c>
      <c r="B51" s="108"/>
      <c r="C51" s="109"/>
      <c r="D51" s="109"/>
      <c r="E51" s="109"/>
      <c r="F51" s="109">
        <v>1</v>
      </c>
      <c r="G51" s="110"/>
      <c r="H51" s="111">
        <v>1</v>
      </c>
      <c r="I51" s="108"/>
      <c r="J51" s="109"/>
      <c r="K51" s="109">
        <v>1</v>
      </c>
      <c r="L51" s="109"/>
      <c r="M51" s="109"/>
      <c r="N51" s="110"/>
      <c r="O51" s="111">
        <v>1</v>
      </c>
      <c r="P51" s="108"/>
      <c r="Q51" s="109"/>
      <c r="R51" s="109">
        <v>1</v>
      </c>
      <c r="S51" s="109"/>
      <c r="T51" s="110">
        <v>1</v>
      </c>
      <c r="U51" s="111"/>
      <c r="V51" s="112">
        <v>2</v>
      </c>
    </row>
    <row r="52" spans="1:22">
      <c r="A52" s="107" t="s">
        <v>109</v>
      </c>
      <c r="B52" s="108"/>
      <c r="C52" s="109"/>
      <c r="D52" s="109"/>
      <c r="E52" s="109"/>
      <c r="F52" s="109">
        <v>1</v>
      </c>
      <c r="G52" s="110">
        <v>1</v>
      </c>
      <c r="H52" s="111">
        <v>2</v>
      </c>
      <c r="I52" s="108"/>
      <c r="J52" s="109"/>
      <c r="K52" s="109"/>
      <c r="L52" s="109"/>
      <c r="M52" s="109">
        <v>1</v>
      </c>
      <c r="N52" s="110"/>
      <c r="O52" s="111">
        <v>1</v>
      </c>
      <c r="P52" s="108"/>
      <c r="Q52" s="109"/>
      <c r="R52" s="109"/>
      <c r="S52" s="109"/>
      <c r="T52" s="110">
        <v>2</v>
      </c>
      <c r="U52" s="111">
        <v>1</v>
      </c>
      <c r="V52" s="112">
        <v>3</v>
      </c>
    </row>
    <row r="53" spans="1:22">
      <c r="A53" s="107" t="s">
        <v>114</v>
      </c>
      <c r="B53" s="108"/>
      <c r="C53" s="109"/>
      <c r="D53" s="109"/>
      <c r="E53" s="109"/>
      <c r="F53" s="109"/>
      <c r="G53" s="110"/>
      <c r="H53" s="111"/>
      <c r="I53" s="108"/>
      <c r="J53" s="109"/>
      <c r="K53" s="109">
        <v>1</v>
      </c>
      <c r="L53" s="109"/>
      <c r="M53" s="109">
        <v>1</v>
      </c>
      <c r="N53" s="110"/>
      <c r="O53" s="111">
        <v>2</v>
      </c>
      <c r="P53" s="108"/>
      <c r="Q53" s="109"/>
      <c r="R53" s="109">
        <v>1</v>
      </c>
      <c r="S53" s="109"/>
      <c r="T53" s="110">
        <v>1</v>
      </c>
      <c r="U53" s="111"/>
      <c r="V53" s="112">
        <v>2</v>
      </c>
    </row>
    <row r="54" spans="1:22">
      <c r="A54" s="107" t="s">
        <v>110</v>
      </c>
      <c r="B54" s="108"/>
      <c r="C54" s="109"/>
      <c r="D54" s="109"/>
      <c r="E54" s="109"/>
      <c r="F54" s="109"/>
      <c r="G54" s="110">
        <v>3</v>
      </c>
      <c r="H54" s="111">
        <v>3</v>
      </c>
      <c r="I54" s="108"/>
      <c r="J54" s="109"/>
      <c r="K54" s="109"/>
      <c r="L54" s="109"/>
      <c r="M54" s="109"/>
      <c r="N54" s="110">
        <v>1</v>
      </c>
      <c r="O54" s="111">
        <v>1</v>
      </c>
      <c r="P54" s="108"/>
      <c r="Q54" s="109"/>
      <c r="R54" s="109"/>
      <c r="S54" s="109"/>
      <c r="T54" s="110"/>
      <c r="U54" s="111">
        <v>4</v>
      </c>
      <c r="V54" s="112">
        <v>4</v>
      </c>
    </row>
    <row r="55" spans="1:22">
      <c r="A55" s="107" t="s">
        <v>115</v>
      </c>
      <c r="B55" s="108"/>
      <c r="C55" s="109"/>
      <c r="D55" s="109"/>
      <c r="E55" s="109"/>
      <c r="F55" s="109">
        <v>1</v>
      </c>
      <c r="G55" s="110"/>
      <c r="H55" s="111">
        <v>1</v>
      </c>
      <c r="I55" s="108"/>
      <c r="J55" s="109"/>
      <c r="K55" s="109"/>
      <c r="L55" s="109">
        <v>1</v>
      </c>
      <c r="M55" s="109"/>
      <c r="N55" s="110"/>
      <c r="O55" s="111">
        <v>1</v>
      </c>
      <c r="P55" s="108"/>
      <c r="Q55" s="109"/>
      <c r="R55" s="109"/>
      <c r="S55" s="109">
        <v>1</v>
      </c>
      <c r="T55" s="110">
        <v>1</v>
      </c>
      <c r="U55" s="111"/>
      <c r="V55" s="112">
        <v>2</v>
      </c>
    </row>
    <row r="56" spans="1:22">
      <c r="A56" s="107" t="s">
        <v>189</v>
      </c>
      <c r="B56" s="108"/>
      <c r="C56" s="109"/>
      <c r="D56" s="109"/>
      <c r="E56" s="109"/>
      <c r="F56" s="109">
        <v>2</v>
      </c>
      <c r="G56" s="110"/>
      <c r="H56" s="111">
        <v>2</v>
      </c>
      <c r="I56" s="108"/>
      <c r="J56" s="109"/>
      <c r="K56" s="109"/>
      <c r="L56" s="109"/>
      <c r="M56" s="109"/>
      <c r="N56" s="110"/>
      <c r="O56" s="111"/>
      <c r="P56" s="108"/>
      <c r="Q56" s="109"/>
      <c r="R56" s="109"/>
      <c r="S56" s="109"/>
      <c r="T56" s="110">
        <v>2</v>
      </c>
      <c r="U56" s="111"/>
      <c r="V56" s="112">
        <v>2</v>
      </c>
    </row>
    <row r="57" spans="1:22">
      <c r="A57" s="107" t="s">
        <v>112</v>
      </c>
      <c r="B57" s="108"/>
      <c r="C57" s="109"/>
      <c r="D57" s="109"/>
      <c r="E57" s="109"/>
      <c r="F57" s="109"/>
      <c r="G57" s="110"/>
      <c r="H57" s="111"/>
      <c r="I57" s="108"/>
      <c r="J57" s="109"/>
      <c r="K57" s="109">
        <v>1</v>
      </c>
      <c r="L57" s="109"/>
      <c r="M57" s="109">
        <v>1</v>
      </c>
      <c r="N57" s="110"/>
      <c r="O57" s="111">
        <v>2</v>
      </c>
      <c r="P57" s="108"/>
      <c r="Q57" s="109"/>
      <c r="R57" s="109">
        <v>1</v>
      </c>
      <c r="S57" s="109"/>
      <c r="T57" s="110">
        <v>1</v>
      </c>
      <c r="U57" s="111"/>
      <c r="V57" s="112">
        <v>2</v>
      </c>
    </row>
    <row r="58" spans="1:22">
      <c r="A58" s="107" t="s">
        <v>124</v>
      </c>
      <c r="B58" s="108"/>
      <c r="C58" s="109"/>
      <c r="D58" s="109">
        <v>1</v>
      </c>
      <c r="E58" s="109"/>
      <c r="F58" s="109"/>
      <c r="G58" s="110">
        <v>2</v>
      </c>
      <c r="H58" s="111">
        <v>3</v>
      </c>
      <c r="I58" s="108"/>
      <c r="J58" s="109"/>
      <c r="K58" s="109"/>
      <c r="L58" s="109"/>
      <c r="M58" s="109"/>
      <c r="N58" s="110"/>
      <c r="O58" s="111"/>
      <c r="P58" s="108"/>
      <c r="Q58" s="109"/>
      <c r="R58" s="109">
        <v>1</v>
      </c>
      <c r="S58" s="109"/>
      <c r="T58" s="110"/>
      <c r="U58" s="111">
        <v>2</v>
      </c>
      <c r="V58" s="112">
        <v>3</v>
      </c>
    </row>
    <row r="59" spans="1:22">
      <c r="A59" s="107" t="s">
        <v>125</v>
      </c>
      <c r="B59" s="108"/>
      <c r="C59" s="109"/>
      <c r="D59" s="109"/>
      <c r="E59" s="109"/>
      <c r="F59" s="109">
        <v>1</v>
      </c>
      <c r="G59" s="110"/>
      <c r="H59" s="111">
        <v>1</v>
      </c>
      <c r="I59" s="108"/>
      <c r="J59" s="109"/>
      <c r="K59" s="109"/>
      <c r="L59" s="109"/>
      <c r="M59" s="109"/>
      <c r="N59" s="110"/>
      <c r="O59" s="111"/>
      <c r="P59" s="108"/>
      <c r="Q59" s="109"/>
      <c r="R59" s="109"/>
      <c r="S59" s="109"/>
      <c r="T59" s="110">
        <v>1</v>
      </c>
      <c r="U59" s="111"/>
      <c r="V59" s="112">
        <v>1</v>
      </c>
    </row>
    <row r="60" spans="1:22">
      <c r="A60" s="107" t="s">
        <v>119</v>
      </c>
      <c r="B60" s="108">
        <v>2</v>
      </c>
      <c r="C60" s="109"/>
      <c r="D60" s="109"/>
      <c r="E60" s="109"/>
      <c r="F60" s="109">
        <v>1</v>
      </c>
      <c r="G60" s="110"/>
      <c r="H60" s="111">
        <v>3</v>
      </c>
      <c r="I60" s="108"/>
      <c r="J60" s="109"/>
      <c r="K60" s="109"/>
      <c r="L60" s="109"/>
      <c r="M60" s="109"/>
      <c r="N60" s="110">
        <v>3</v>
      </c>
      <c r="O60" s="111">
        <v>3</v>
      </c>
      <c r="P60" s="108">
        <v>2</v>
      </c>
      <c r="Q60" s="109"/>
      <c r="R60" s="109"/>
      <c r="S60" s="109"/>
      <c r="T60" s="110">
        <v>1</v>
      </c>
      <c r="U60" s="111">
        <v>3</v>
      </c>
      <c r="V60" s="112">
        <v>6</v>
      </c>
    </row>
    <row r="61" spans="1:22">
      <c r="A61" s="107" t="s">
        <v>126</v>
      </c>
      <c r="B61" s="108">
        <v>1</v>
      </c>
      <c r="C61" s="109"/>
      <c r="D61" s="109"/>
      <c r="E61" s="109"/>
      <c r="F61" s="109">
        <v>1</v>
      </c>
      <c r="G61" s="110"/>
      <c r="H61" s="111">
        <v>2</v>
      </c>
      <c r="I61" s="108"/>
      <c r="J61" s="109"/>
      <c r="K61" s="109">
        <v>1</v>
      </c>
      <c r="L61" s="109"/>
      <c r="M61" s="109"/>
      <c r="N61" s="110"/>
      <c r="O61" s="111">
        <v>1</v>
      </c>
      <c r="P61" s="108">
        <v>1</v>
      </c>
      <c r="Q61" s="109"/>
      <c r="R61" s="109">
        <v>1</v>
      </c>
      <c r="S61" s="109"/>
      <c r="T61" s="110">
        <v>1</v>
      </c>
      <c r="U61" s="111"/>
      <c r="V61" s="112">
        <v>3</v>
      </c>
    </row>
    <row r="62" spans="1:22">
      <c r="A62" s="107" t="s">
        <v>123</v>
      </c>
      <c r="B62" s="108"/>
      <c r="C62" s="109"/>
      <c r="D62" s="109"/>
      <c r="E62" s="109"/>
      <c r="F62" s="109">
        <v>1</v>
      </c>
      <c r="G62" s="110">
        <v>2</v>
      </c>
      <c r="H62" s="111">
        <v>3</v>
      </c>
      <c r="I62" s="108"/>
      <c r="J62" s="109"/>
      <c r="K62" s="109"/>
      <c r="L62" s="109"/>
      <c r="M62" s="109"/>
      <c r="N62" s="110"/>
      <c r="O62" s="111"/>
      <c r="P62" s="108"/>
      <c r="Q62" s="109"/>
      <c r="R62" s="109"/>
      <c r="S62" s="109"/>
      <c r="T62" s="110">
        <v>1</v>
      </c>
      <c r="U62" s="111">
        <v>2</v>
      </c>
      <c r="V62" s="112">
        <v>3</v>
      </c>
    </row>
    <row r="63" spans="1:22" ht="14.25" thickBot="1">
      <c r="A63" s="243" t="s">
        <v>42</v>
      </c>
      <c r="B63" s="244">
        <f>SUM(B41:B62)</f>
        <v>3</v>
      </c>
      <c r="C63" s="244"/>
      <c r="D63" s="244">
        <f t="shared" ref="D63:V63" si="7">SUM(D41:D62)</f>
        <v>4</v>
      </c>
      <c r="E63" s="244"/>
      <c r="F63" s="244">
        <f t="shared" si="7"/>
        <v>21</v>
      </c>
      <c r="G63" s="244">
        <f t="shared" si="7"/>
        <v>12</v>
      </c>
      <c r="H63" s="114">
        <f t="shared" si="7"/>
        <v>40</v>
      </c>
      <c r="I63" s="244"/>
      <c r="J63" s="244"/>
      <c r="K63" s="244">
        <f t="shared" si="7"/>
        <v>12</v>
      </c>
      <c r="L63" s="244">
        <f t="shared" si="7"/>
        <v>2</v>
      </c>
      <c r="M63" s="244">
        <f t="shared" si="7"/>
        <v>9</v>
      </c>
      <c r="N63" s="244">
        <f t="shared" si="7"/>
        <v>5</v>
      </c>
      <c r="O63" s="114">
        <f t="shared" si="7"/>
        <v>28</v>
      </c>
      <c r="P63" s="244">
        <f t="shared" si="7"/>
        <v>3</v>
      </c>
      <c r="Q63" s="244"/>
      <c r="R63" s="244">
        <f t="shared" si="7"/>
        <v>16</v>
      </c>
      <c r="S63" s="244">
        <f t="shared" si="7"/>
        <v>2</v>
      </c>
      <c r="T63" s="244">
        <f t="shared" si="7"/>
        <v>30</v>
      </c>
      <c r="U63" s="244">
        <f t="shared" si="7"/>
        <v>17</v>
      </c>
      <c r="V63" s="115">
        <f t="shared" si="7"/>
        <v>68</v>
      </c>
    </row>
    <row r="64" spans="1:22" ht="15" thickTop="1" thickBot="1">
      <c r="A64" s="99" t="s">
        <v>129</v>
      </c>
      <c r="B64" s="327"/>
      <c r="C64" s="328"/>
      <c r="D64" s="328"/>
      <c r="E64" s="328"/>
      <c r="F64" s="328"/>
      <c r="G64" s="329"/>
      <c r="H64" s="330"/>
      <c r="I64" s="327"/>
      <c r="J64" s="328"/>
      <c r="K64" s="328"/>
      <c r="L64" s="328"/>
      <c r="M64" s="328"/>
      <c r="N64" s="329"/>
      <c r="O64" s="330"/>
      <c r="P64" s="327"/>
      <c r="Q64" s="328"/>
      <c r="R64" s="328"/>
      <c r="S64" s="328"/>
      <c r="T64" s="329"/>
      <c r="U64" s="330"/>
      <c r="V64" s="100"/>
    </row>
    <row r="65" spans="1:22" ht="14.25" thickTop="1">
      <c r="A65" s="101" t="s">
        <v>130</v>
      </c>
      <c r="B65" s="102">
        <v>1</v>
      </c>
      <c r="C65" s="103"/>
      <c r="D65" s="103">
        <v>3</v>
      </c>
      <c r="E65" s="103"/>
      <c r="F65" s="103">
        <v>1</v>
      </c>
      <c r="G65" s="104">
        <v>1</v>
      </c>
      <c r="H65" s="105">
        <v>6</v>
      </c>
      <c r="I65" s="102">
        <v>4</v>
      </c>
      <c r="J65" s="103">
        <v>7</v>
      </c>
      <c r="K65" s="103">
        <v>3</v>
      </c>
      <c r="L65" s="103"/>
      <c r="M65" s="103">
        <v>2</v>
      </c>
      <c r="N65" s="104">
        <v>2</v>
      </c>
      <c r="O65" s="105">
        <v>18</v>
      </c>
      <c r="P65" s="102">
        <v>5</v>
      </c>
      <c r="Q65" s="103">
        <v>7</v>
      </c>
      <c r="R65" s="103">
        <v>6</v>
      </c>
      <c r="S65" s="103"/>
      <c r="T65" s="104">
        <v>3</v>
      </c>
      <c r="U65" s="105">
        <v>3</v>
      </c>
      <c r="V65" s="106">
        <v>24</v>
      </c>
    </row>
    <row r="66" spans="1:22">
      <c r="A66" s="107" t="s">
        <v>134</v>
      </c>
      <c r="B66" s="108"/>
      <c r="C66" s="109"/>
      <c r="D66" s="109"/>
      <c r="E66" s="109"/>
      <c r="F66" s="109">
        <v>1</v>
      </c>
      <c r="G66" s="110"/>
      <c r="H66" s="111">
        <v>1</v>
      </c>
      <c r="I66" s="108"/>
      <c r="J66" s="109"/>
      <c r="K66" s="109"/>
      <c r="L66" s="109"/>
      <c r="M66" s="109"/>
      <c r="N66" s="110"/>
      <c r="O66" s="111"/>
      <c r="P66" s="108"/>
      <c r="Q66" s="109"/>
      <c r="R66" s="109"/>
      <c r="S66" s="109"/>
      <c r="T66" s="110">
        <v>1</v>
      </c>
      <c r="U66" s="111"/>
      <c r="V66" s="112">
        <v>1</v>
      </c>
    </row>
    <row r="67" spans="1:22">
      <c r="A67" s="107" t="s">
        <v>131</v>
      </c>
      <c r="B67" s="108"/>
      <c r="C67" s="109"/>
      <c r="D67" s="109">
        <v>1</v>
      </c>
      <c r="E67" s="109"/>
      <c r="F67" s="109">
        <v>1</v>
      </c>
      <c r="G67" s="110">
        <v>1</v>
      </c>
      <c r="H67" s="111">
        <v>3</v>
      </c>
      <c r="I67" s="108">
        <v>2</v>
      </c>
      <c r="J67" s="109">
        <v>2</v>
      </c>
      <c r="K67" s="109"/>
      <c r="L67" s="109">
        <v>1</v>
      </c>
      <c r="M67" s="109">
        <v>1</v>
      </c>
      <c r="N67" s="110"/>
      <c r="O67" s="111">
        <v>6</v>
      </c>
      <c r="P67" s="108">
        <v>2</v>
      </c>
      <c r="Q67" s="109">
        <v>2</v>
      </c>
      <c r="R67" s="109">
        <v>1</v>
      </c>
      <c r="S67" s="109">
        <v>1</v>
      </c>
      <c r="T67" s="110">
        <v>2</v>
      </c>
      <c r="U67" s="111">
        <v>1</v>
      </c>
      <c r="V67" s="112">
        <v>9</v>
      </c>
    </row>
    <row r="68" spans="1:22">
      <c r="A68" s="107" t="s">
        <v>133</v>
      </c>
      <c r="B68" s="108"/>
      <c r="C68" s="109"/>
      <c r="D68" s="109">
        <v>1</v>
      </c>
      <c r="E68" s="109"/>
      <c r="F68" s="109"/>
      <c r="G68" s="110"/>
      <c r="H68" s="111">
        <v>1</v>
      </c>
      <c r="I68" s="108"/>
      <c r="J68" s="109"/>
      <c r="K68" s="109"/>
      <c r="L68" s="109"/>
      <c r="M68" s="109"/>
      <c r="N68" s="110"/>
      <c r="O68" s="111"/>
      <c r="P68" s="108"/>
      <c r="Q68" s="109"/>
      <c r="R68" s="109">
        <v>1</v>
      </c>
      <c r="S68" s="109"/>
      <c r="T68" s="110"/>
      <c r="U68" s="111"/>
      <c r="V68" s="112">
        <v>1</v>
      </c>
    </row>
    <row r="69" spans="1:22">
      <c r="A69" s="107" t="s">
        <v>132</v>
      </c>
      <c r="B69" s="108"/>
      <c r="C69" s="109"/>
      <c r="D69" s="109"/>
      <c r="E69" s="109"/>
      <c r="F69" s="109">
        <v>1</v>
      </c>
      <c r="G69" s="110"/>
      <c r="H69" s="111">
        <v>1</v>
      </c>
      <c r="I69" s="108"/>
      <c r="J69" s="109"/>
      <c r="K69" s="109"/>
      <c r="L69" s="109"/>
      <c r="M69" s="109"/>
      <c r="N69" s="110"/>
      <c r="O69" s="111"/>
      <c r="P69" s="108"/>
      <c r="Q69" s="109"/>
      <c r="R69" s="109"/>
      <c r="S69" s="109"/>
      <c r="T69" s="110">
        <v>1</v>
      </c>
      <c r="U69" s="111"/>
      <c r="V69" s="112">
        <v>1</v>
      </c>
    </row>
    <row r="70" spans="1:22" ht="14.25" thickBot="1">
      <c r="A70" s="126" t="s">
        <v>42</v>
      </c>
      <c r="B70" s="113">
        <v>1</v>
      </c>
      <c r="C70" s="116"/>
      <c r="D70" s="116">
        <v>5</v>
      </c>
      <c r="E70" s="116"/>
      <c r="F70" s="116">
        <v>4</v>
      </c>
      <c r="G70" s="117">
        <v>2</v>
      </c>
      <c r="H70" s="118">
        <v>12</v>
      </c>
      <c r="I70" s="113">
        <v>6</v>
      </c>
      <c r="J70" s="116">
        <v>9</v>
      </c>
      <c r="K70" s="116">
        <v>3</v>
      </c>
      <c r="L70" s="116">
        <v>1</v>
      </c>
      <c r="M70" s="116">
        <v>3</v>
      </c>
      <c r="N70" s="117">
        <v>2</v>
      </c>
      <c r="O70" s="118">
        <v>24</v>
      </c>
      <c r="P70" s="113">
        <v>7</v>
      </c>
      <c r="Q70" s="116">
        <v>9</v>
      </c>
      <c r="R70" s="116">
        <v>8</v>
      </c>
      <c r="S70" s="116">
        <v>1</v>
      </c>
      <c r="T70" s="117">
        <v>7</v>
      </c>
      <c r="U70" s="118">
        <v>4</v>
      </c>
      <c r="V70" s="119">
        <v>36</v>
      </c>
    </row>
    <row r="71" spans="1:22" ht="15" thickTop="1" thickBot="1">
      <c r="A71" s="99" t="s">
        <v>135</v>
      </c>
      <c r="B71" s="327"/>
      <c r="C71" s="328"/>
      <c r="D71" s="328"/>
      <c r="E71" s="328"/>
      <c r="F71" s="328"/>
      <c r="G71" s="329"/>
      <c r="H71" s="330"/>
      <c r="I71" s="327"/>
      <c r="J71" s="328"/>
      <c r="K71" s="328"/>
      <c r="L71" s="328"/>
      <c r="M71" s="328"/>
      <c r="N71" s="329"/>
      <c r="O71" s="330"/>
      <c r="P71" s="327"/>
      <c r="Q71" s="328"/>
      <c r="R71" s="328"/>
      <c r="S71" s="328"/>
      <c r="T71" s="329"/>
      <c r="U71" s="330"/>
      <c r="V71" s="100"/>
    </row>
    <row r="72" spans="1:22" ht="14.25" thickTop="1">
      <c r="A72" s="107" t="s">
        <v>137</v>
      </c>
      <c r="B72" s="108"/>
      <c r="C72" s="109"/>
      <c r="D72" s="109">
        <v>8</v>
      </c>
      <c r="E72" s="109"/>
      <c r="F72" s="109">
        <v>8</v>
      </c>
      <c r="G72" s="110">
        <v>5</v>
      </c>
      <c r="H72" s="111">
        <v>21</v>
      </c>
      <c r="I72" s="108">
        <v>5</v>
      </c>
      <c r="J72" s="109">
        <v>5</v>
      </c>
      <c r="K72" s="109">
        <v>16</v>
      </c>
      <c r="L72" s="109">
        <v>3</v>
      </c>
      <c r="M72" s="109">
        <v>18</v>
      </c>
      <c r="N72" s="110">
        <v>4</v>
      </c>
      <c r="O72" s="111">
        <v>51</v>
      </c>
      <c r="P72" s="108">
        <v>5</v>
      </c>
      <c r="Q72" s="109">
        <v>5</v>
      </c>
      <c r="R72" s="109">
        <v>24</v>
      </c>
      <c r="S72" s="109">
        <v>3</v>
      </c>
      <c r="T72" s="110">
        <v>26</v>
      </c>
      <c r="U72" s="111">
        <v>9</v>
      </c>
      <c r="V72" s="112">
        <v>72</v>
      </c>
    </row>
    <row r="73" spans="1:22">
      <c r="A73" s="101" t="s">
        <v>136</v>
      </c>
      <c r="B73" s="102"/>
      <c r="C73" s="103"/>
      <c r="D73" s="103">
        <v>1</v>
      </c>
      <c r="E73" s="103"/>
      <c r="F73" s="103">
        <v>1</v>
      </c>
      <c r="G73" s="104">
        <v>3</v>
      </c>
      <c r="H73" s="105">
        <v>5</v>
      </c>
      <c r="I73" s="102">
        <v>3</v>
      </c>
      <c r="J73" s="103">
        <v>5</v>
      </c>
      <c r="K73" s="103">
        <v>6</v>
      </c>
      <c r="L73" s="103"/>
      <c r="M73" s="103">
        <v>6</v>
      </c>
      <c r="N73" s="104"/>
      <c r="O73" s="105">
        <v>20</v>
      </c>
      <c r="P73" s="102">
        <v>3</v>
      </c>
      <c r="Q73" s="103">
        <v>5</v>
      </c>
      <c r="R73" s="103">
        <v>7</v>
      </c>
      <c r="S73" s="103"/>
      <c r="T73" s="104">
        <v>7</v>
      </c>
      <c r="U73" s="105">
        <v>3</v>
      </c>
      <c r="V73" s="106">
        <v>25</v>
      </c>
    </row>
    <row r="74" spans="1:22" ht="14.25" thickBot="1">
      <c r="A74" s="126" t="s">
        <v>42</v>
      </c>
      <c r="B74" s="113"/>
      <c r="C74" s="116"/>
      <c r="D74" s="116">
        <v>9</v>
      </c>
      <c r="E74" s="116"/>
      <c r="F74" s="116">
        <v>9</v>
      </c>
      <c r="G74" s="117">
        <v>8</v>
      </c>
      <c r="H74" s="118">
        <v>26</v>
      </c>
      <c r="I74" s="113">
        <v>8</v>
      </c>
      <c r="J74" s="116">
        <v>10</v>
      </c>
      <c r="K74" s="116">
        <v>22</v>
      </c>
      <c r="L74" s="116">
        <v>3</v>
      </c>
      <c r="M74" s="116">
        <v>24</v>
      </c>
      <c r="N74" s="117">
        <v>4</v>
      </c>
      <c r="O74" s="118">
        <v>71</v>
      </c>
      <c r="P74" s="113">
        <v>8</v>
      </c>
      <c r="Q74" s="116">
        <v>10</v>
      </c>
      <c r="R74" s="116">
        <v>31</v>
      </c>
      <c r="S74" s="116">
        <v>3</v>
      </c>
      <c r="T74" s="117">
        <v>33</v>
      </c>
      <c r="U74" s="118">
        <v>12</v>
      </c>
      <c r="V74" s="119">
        <v>97</v>
      </c>
    </row>
    <row r="75" spans="1:22" ht="15" thickTop="1" thickBot="1">
      <c r="A75" s="99" t="s">
        <v>138</v>
      </c>
      <c r="B75" s="327"/>
      <c r="C75" s="328"/>
      <c r="D75" s="328"/>
      <c r="E75" s="328"/>
      <c r="F75" s="328"/>
      <c r="G75" s="329"/>
      <c r="H75" s="330"/>
      <c r="I75" s="327"/>
      <c r="J75" s="328"/>
      <c r="K75" s="328"/>
      <c r="L75" s="328"/>
      <c r="M75" s="328"/>
      <c r="N75" s="329"/>
      <c r="O75" s="330"/>
      <c r="P75" s="327"/>
      <c r="Q75" s="328"/>
      <c r="R75" s="328"/>
      <c r="S75" s="328"/>
      <c r="T75" s="329"/>
      <c r="U75" s="330"/>
      <c r="V75" s="100"/>
    </row>
    <row r="76" spans="1:22" ht="14.25" thickTop="1">
      <c r="A76" s="101" t="s">
        <v>142</v>
      </c>
      <c r="B76" s="102"/>
      <c r="C76" s="103"/>
      <c r="D76" s="103"/>
      <c r="E76" s="103"/>
      <c r="F76" s="103"/>
      <c r="G76" s="104">
        <v>1</v>
      </c>
      <c r="H76" s="105">
        <v>1</v>
      </c>
      <c r="I76" s="102"/>
      <c r="J76" s="103"/>
      <c r="K76" s="103">
        <v>1</v>
      </c>
      <c r="L76" s="103"/>
      <c r="M76" s="103">
        <v>1</v>
      </c>
      <c r="N76" s="104"/>
      <c r="O76" s="105">
        <v>2</v>
      </c>
      <c r="P76" s="102"/>
      <c r="Q76" s="103"/>
      <c r="R76" s="103">
        <v>1</v>
      </c>
      <c r="S76" s="103"/>
      <c r="T76" s="104">
        <v>1</v>
      </c>
      <c r="U76" s="105">
        <v>1</v>
      </c>
      <c r="V76" s="106">
        <v>3</v>
      </c>
    </row>
    <row r="77" spans="1:22">
      <c r="A77" s="107" t="s">
        <v>146</v>
      </c>
      <c r="B77" s="108"/>
      <c r="C77" s="109"/>
      <c r="D77" s="109">
        <v>1</v>
      </c>
      <c r="E77" s="109"/>
      <c r="F77" s="109"/>
      <c r="G77" s="110"/>
      <c r="H77" s="111">
        <v>1</v>
      </c>
      <c r="I77" s="108"/>
      <c r="J77" s="109"/>
      <c r="K77" s="109"/>
      <c r="L77" s="109"/>
      <c r="M77" s="109"/>
      <c r="N77" s="110"/>
      <c r="O77" s="111"/>
      <c r="P77" s="108"/>
      <c r="Q77" s="109"/>
      <c r="R77" s="109">
        <v>1</v>
      </c>
      <c r="S77" s="109"/>
      <c r="T77" s="110"/>
      <c r="U77" s="111"/>
      <c r="V77" s="112">
        <v>1</v>
      </c>
    </row>
    <row r="78" spans="1:22">
      <c r="A78" s="107" t="s">
        <v>147</v>
      </c>
      <c r="B78" s="108"/>
      <c r="C78" s="109"/>
      <c r="D78" s="109"/>
      <c r="E78" s="109"/>
      <c r="F78" s="109">
        <v>5</v>
      </c>
      <c r="G78" s="110"/>
      <c r="H78" s="111">
        <v>5</v>
      </c>
      <c r="I78" s="108"/>
      <c r="J78" s="109"/>
      <c r="K78" s="109">
        <v>1</v>
      </c>
      <c r="L78" s="109"/>
      <c r="M78" s="109">
        <v>1</v>
      </c>
      <c r="N78" s="110"/>
      <c r="O78" s="111">
        <v>2</v>
      </c>
      <c r="P78" s="108"/>
      <c r="Q78" s="109"/>
      <c r="R78" s="109">
        <v>1</v>
      </c>
      <c r="S78" s="109"/>
      <c r="T78" s="110">
        <v>6</v>
      </c>
      <c r="U78" s="111"/>
      <c r="V78" s="112">
        <v>7</v>
      </c>
    </row>
    <row r="79" spans="1:22">
      <c r="A79" s="107" t="s">
        <v>143</v>
      </c>
      <c r="B79" s="108"/>
      <c r="C79" s="109"/>
      <c r="D79" s="109">
        <v>3</v>
      </c>
      <c r="E79" s="109"/>
      <c r="F79" s="109">
        <v>1</v>
      </c>
      <c r="G79" s="110">
        <v>1</v>
      </c>
      <c r="H79" s="111">
        <v>5</v>
      </c>
      <c r="I79" s="108"/>
      <c r="J79" s="109">
        <v>2</v>
      </c>
      <c r="K79" s="109"/>
      <c r="L79" s="109"/>
      <c r="M79" s="109">
        <v>1</v>
      </c>
      <c r="N79" s="110"/>
      <c r="O79" s="111">
        <v>3</v>
      </c>
      <c r="P79" s="108"/>
      <c r="Q79" s="109">
        <v>2</v>
      </c>
      <c r="R79" s="109">
        <v>3</v>
      </c>
      <c r="S79" s="109"/>
      <c r="T79" s="110">
        <v>2</v>
      </c>
      <c r="U79" s="111">
        <v>1</v>
      </c>
      <c r="V79" s="112">
        <v>8</v>
      </c>
    </row>
    <row r="80" spans="1:22">
      <c r="A80" s="107" t="s">
        <v>150</v>
      </c>
      <c r="B80" s="108"/>
      <c r="C80" s="109"/>
      <c r="D80" s="109">
        <v>1</v>
      </c>
      <c r="E80" s="109"/>
      <c r="F80" s="109"/>
      <c r="G80" s="110"/>
      <c r="H80" s="111">
        <v>1</v>
      </c>
      <c r="I80" s="108"/>
      <c r="J80" s="109"/>
      <c r="K80" s="109"/>
      <c r="L80" s="109"/>
      <c r="M80" s="109"/>
      <c r="N80" s="110"/>
      <c r="O80" s="111"/>
      <c r="P80" s="108"/>
      <c r="Q80" s="109"/>
      <c r="R80" s="109">
        <v>1</v>
      </c>
      <c r="S80" s="109"/>
      <c r="T80" s="110"/>
      <c r="U80" s="111"/>
      <c r="V80" s="112">
        <v>1</v>
      </c>
    </row>
    <row r="81" spans="1:22">
      <c r="A81" s="107" t="s">
        <v>149</v>
      </c>
      <c r="B81" s="108"/>
      <c r="C81" s="109"/>
      <c r="D81" s="109">
        <v>1</v>
      </c>
      <c r="E81" s="109"/>
      <c r="F81" s="109"/>
      <c r="G81" s="110">
        <v>1</v>
      </c>
      <c r="H81" s="111">
        <v>2</v>
      </c>
      <c r="I81" s="108"/>
      <c r="J81" s="109"/>
      <c r="K81" s="109"/>
      <c r="L81" s="109"/>
      <c r="M81" s="109">
        <v>1</v>
      </c>
      <c r="N81" s="110"/>
      <c r="O81" s="111">
        <v>1</v>
      </c>
      <c r="P81" s="108"/>
      <c r="Q81" s="109"/>
      <c r="R81" s="109">
        <v>1</v>
      </c>
      <c r="S81" s="109"/>
      <c r="T81" s="110">
        <v>1</v>
      </c>
      <c r="U81" s="111">
        <v>1</v>
      </c>
      <c r="V81" s="112">
        <v>3</v>
      </c>
    </row>
    <row r="82" spans="1:22">
      <c r="A82" s="107" t="s">
        <v>141</v>
      </c>
      <c r="B82" s="108"/>
      <c r="C82" s="109"/>
      <c r="D82" s="109"/>
      <c r="E82" s="109"/>
      <c r="F82" s="109"/>
      <c r="G82" s="110"/>
      <c r="H82" s="111"/>
      <c r="I82" s="108"/>
      <c r="J82" s="109"/>
      <c r="K82" s="109"/>
      <c r="L82" s="109"/>
      <c r="M82" s="109"/>
      <c r="N82" s="110">
        <v>1</v>
      </c>
      <c r="O82" s="111">
        <v>1</v>
      </c>
      <c r="P82" s="108"/>
      <c r="Q82" s="109"/>
      <c r="R82" s="109"/>
      <c r="S82" s="109"/>
      <c r="T82" s="110"/>
      <c r="U82" s="111">
        <v>1</v>
      </c>
      <c r="V82" s="112">
        <v>1</v>
      </c>
    </row>
    <row r="83" spans="1:22">
      <c r="A83" s="107" t="s">
        <v>140</v>
      </c>
      <c r="B83" s="108"/>
      <c r="C83" s="109"/>
      <c r="D83" s="109">
        <v>4</v>
      </c>
      <c r="E83" s="109">
        <v>3</v>
      </c>
      <c r="F83" s="109">
        <v>9</v>
      </c>
      <c r="G83" s="110">
        <v>4</v>
      </c>
      <c r="H83" s="111">
        <v>20</v>
      </c>
      <c r="I83" s="108"/>
      <c r="J83" s="109"/>
      <c r="K83" s="109">
        <v>3</v>
      </c>
      <c r="L83" s="109"/>
      <c r="M83" s="109">
        <v>2</v>
      </c>
      <c r="N83" s="110">
        <v>1</v>
      </c>
      <c r="O83" s="111">
        <v>6</v>
      </c>
      <c r="P83" s="108"/>
      <c r="Q83" s="109"/>
      <c r="R83" s="109">
        <v>7</v>
      </c>
      <c r="S83" s="109">
        <v>3</v>
      </c>
      <c r="T83" s="110">
        <v>11</v>
      </c>
      <c r="U83" s="111">
        <v>5</v>
      </c>
      <c r="V83" s="112">
        <v>26</v>
      </c>
    </row>
    <row r="84" spans="1:22">
      <c r="A84" s="107" t="s">
        <v>148</v>
      </c>
      <c r="B84" s="108"/>
      <c r="C84" s="109"/>
      <c r="D84" s="109">
        <v>1</v>
      </c>
      <c r="E84" s="109"/>
      <c r="F84" s="109">
        <v>1</v>
      </c>
      <c r="G84" s="110"/>
      <c r="H84" s="111">
        <v>2</v>
      </c>
      <c r="I84" s="108"/>
      <c r="J84" s="109"/>
      <c r="K84" s="109"/>
      <c r="L84" s="109"/>
      <c r="M84" s="109"/>
      <c r="N84" s="110"/>
      <c r="O84" s="111"/>
      <c r="P84" s="108"/>
      <c r="Q84" s="109"/>
      <c r="R84" s="109">
        <v>1</v>
      </c>
      <c r="S84" s="109"/>
      <c r="T84" s="110">
        <v>1</v>
      </c>
      <c r="U84" s="111"/>
      <c r="V84" s="112">
        <v>2</v>
      </c>
    </row>
    <row r="85" spans="1:22">
      <c r="A85" s="107" t="s">
        <v>145</v>
      </c>
      <c r="B85" s="108"/>
      <c r="C85" s="109"/>
      <c r="D85" s="109">
        <v>4</v>
      </c>
      <c r="E85" s="109"/>
      <c r="F85" s="109">
        <v>1</v>
      </c>
      <c r="G85" s="110">
        <v>1</v>
      </c>
      <c r="H85" s="111">
        <v>6</v>
      </c>
      <c r="I85" s="108"/>
      <c r="J85" s="109"/>
      <c r="K85" s="109"/>
      <c r="L85" s="109"/>
      <c r="M85" s="109">
        <v>2</v>
      </c>
      <c r="N85" s="110"/>
      <c r="O85" s="111">
        <v>2</v>
      </c>
      <c r="P85" s="108"/>
      <c r="Q85" s="109"/>
      <c r="R85" s="109">
        <v>4</v>
      </c>
      <c r="S85" s="109"/>
      <c r="T85" s="110">
        <v>3</v>
      </c>
      <c r="U85" s="111">
        <v>1</v>
      </c>
      <c r="V85" s="112">
        <v>8</v>
      </c>
    </row>
    <row r="86" spans="1:22">
      <c r="A86" s="107" t="s">
        <v>144</v>
      </c>
      <c r="B86" s="108"/>
      <c r="C86" s="109"/>
      <c r="D86" s="109"/>
      <c r="E86" s="109"/>
      <c r="F86" s="109">
        <v>2</v>
      </c>
      <c r="G86" s="110">
        <v>1</v>
      </c>
      <c r="H86" s="111">
        <v>3</v>
      </c>
      <c r="I86" s="108"/>
      <c r="J86" s="109"/>
      <c r="K86" s="109"/>
      <c r="L86" s="109"/>
      <c r="M86" s="109">
        <v>1</v>
      </c>
      <c r="N86" s="110"/>
      <c r="O86" s="111">
        <v>1</v>
      </c>
      <c r="P86" s="108"/>
      <c r="Q86" s="109"/>
      <c r="R86" s="109"/>
      <c r="S86" s="109"/>
      <c r="T86" s="110">
        <v>3</v>
      </c>
      <c r="U86" s="111">
        <v>1</v>
      </c>
      <c r="V86" s="112">
        <v>4</v>
      </c>
    </row>
    <row r="87" spans="1:22">
      <c r="A87" s="107" t="s">
        <v>139</v>
      </c>
      <c r="B87" s="108"/>
      <c r="C87" s="109"/>
      <c r="D87" s="109"/>
      <c r="E87" s="109"/>
      <c r="F87" s="109">
        <v>1</v>
      </c>
      <c r="G87" s="110">
        <v>2</v>
      </c>
      <c r="H87" s="111">
        <v>3</v>
      </c>
      <c r="I87" s="108"/>
      <c r="J87" s="109">
        <v>6</v>
      </c>
      <c r="K87" s="109"/>
      <c r="L87" s="109"/>
      <c r="M87" s="109">
        <v>2</v>
      </c>
      <c r="N87" s="110"/>
      <c r="O87" s="111">
        <v>8</v>
      </c>
      <c r="P87" s="108"/>
      <c r="Q87" s="109">
        <v>6</v>
      </c>
      <c r="R87" s="109"/>
      <c r="S87" s="109"/>
      <c r="T87" s="110">
        <v>3</v>
      </c>
      <c r="U87" s="111">
        <v>2</v>
      </c>
      <c r="V87" s="112">
        <v>11</v>
      </c>
    </row>
    <row r="88" spans="1:22" ht="14.25" thickBot="1">
      <c r="A88" s="126" t="s">
        <v>42</v>
      </c>
      <c r="B88" s="113"/>
      <c r="C88" s="116"/>
      <c r="D88" s="116">
        <v>15</v>
      </c>
      <c r="E88" s="116">
        <v>3</v>
      </c>
      <c r="F88" s="116">
        <v>20</v>
      </c>
      <c r="G88" s="117">
        <v>11</v>
      </c>
      <c r="H88" s="118">
        <v>49</v>
      </c>
      <c r="I88" s="113"/>
      <c r="J88" s="116">
        <v>8</v>
      </c>
      <c r="K88" s="116">
        <v>5</v>
      </c>
      <c r="L88" s="116"/>
      <c r="M88" s="116">
        <v>11</v>
      </c>
      <c r="N88" s="117">
        <v>2</v>
      </c>
      <c r="O88" s="118">
        <v>26</v>
      </c>
      <c r="P88" s="113"/>
      <c r="Q88" s="116">
        <v>8</v>
      </c>
      <c r="R88" s="116">
        <v>20</v>
      </c>
      <c r="S88" s="116">
        <v>3</v>
      </c>
      <c r="T88" s="117">
        <v>31</v>
      </c>
      <c r="U88" s="118">
        <v>13</v>
      </c>
      <c r="V88" s="119">
        <v>75</v>
      </c>
    </row>
    <row r="89" spans="1:22" ht="15" thickTop="1" thickBot="1">
      <c r="A89" s="99" t="s">
        <v>151</v>
      </c>
      <c r="B89" s="327"/>
      <c r="C89" s="328"/>
      <c r="D89" s="328"/>
      <c r="E89" s="328"/>
      <c r="F89" s="328"/>
      <c r="G89" s="329"/>
      <c r="H89" s="330"/>
      <c r="I89" s="327"/>
      <c r="J89" s="328"/>
      <c r="K89" s="328"/>
      <c r="L89" s="328"/>
      <c r="M89" s="328"/>
      <c r="N89" s="329"/>
      <c r="O89" s="330"/>
      <c r="P89" s="327"/>
      <c r="Q89" s="328"/>
      <c r="R89" s="328"/>
      <c r="S89" s="328"/>
      <c r="T89" s="329"/>
      <c r="U89" s="330"/>
      <c r="V89" s="100"/>
    </row>
    <row r="90" spans="1:22" ht="14.25" thickTop="1">
      <c r="A90" s="101" t="s">
        <v>156</v>
      </c>
      <c r="B90" s="102"/>
      <c r="C90" s="103"/>
      <c r="D90" s="103">
        <v>2</v>
      </c>
      <c r="E90" s="103"/>
      <c r="F90" s="103"/>
      <c r="G90" s="104"/>
      <c r="H90" s="105">
        <v>2</v>
      </c>
      <c r="I90" s="102"/>
      <c r="J90" s="103">
        <v>1</v>
      </c>
      <c r="K90" s="103"/>
      <c r="L90" s="103"/>
      <c r="M90" s="103"/>
      <c r="N90" s="104">
        <v>1</v>
      </c>
      <c r="O90" s="105">
        <v>2</v>
      </c>
      <c r="P90" s="102"/>
      <c r="Q90" s="103">
        <v>1</v>
      </c>
      <c r="R90" s="103">
        <v>2</v>
      </c>
      <c r="S90" s="103"/>
      <c r="T90" s="104"/>
      <c r="U90" s="105">
        <v>1</v>
      </c>
      <c r="V90" s="106">
        <v>4</v>
      </c>
    </row>
    <row r="91" spans="1:22">
      <c r="A91" s="107" t="s">
        <v>174</v>
      </c>
      <c r="B91" s="108"/>
      <c r="C91" s="109"/>
      <c r="D91" s="109"/>
      <c r="E91" s="109"/>
      <c r="F91" s="109"/>
      <c r="G91" s="110"/>
      <c r="H91" s="111"/>
      <c r="I91" s="108"/>
      <c r="J91" s="109"/>
      <c r="K91" s="109"/>
      <c r="L91" s="109"/>
      <c r="M91" s="109"/>
      <c r="N91" s="110">
        <v>1</v>
      </c>
      <c r="O91" s="111">
        <v>1</v>
      </c>
      <c r="P91" s="108"/>
      <c r="Q91" s="109"/>
      <c r="R91" s="109"/>
      <c r="S91" s="109"/>
      <c r="T91" s="110"/>
      <c r="U91" s="111">
        <f t="shared" ref="U91:U111" si="8">G91+N91</f>
        <v>1</v>
      </c>
      <c r="V91" s="112">
        <v>1</v>
      </c>
    </row>
    <row r="92" spans="1:22">
      <c r="A92" s="107" t="s">
        <v>157</v>
      </c>
      <c r="B92" s="108"/>
      <c r="C92" s="109"/>
      <c r="D92" s="109">
        <v>2</v>
      </c>
      <c r="E92" s="109"/>
      <c r="F92" s="109">
        <v>3</v>
      </c>
      <c r="G92" s="110">
        <v>1</v>
      </c>
      <c r="H92" s="111">
        <f t="shared" ref="H92:H110" si="9">SUM(B92:G92)</f>
        <v>6</v>
      </c>
      <c r="I92" s="108">
        <v>2</v>
      </c>
      <c r="J92" s="109">
        <v>12</v>
      </c>
      <c r="K92" s="109">
        <f>4+1</f>
        <v>5</v>
      </c>
      <c r="L92" s="109">
        <v>1</v>
      </c>
      <c r="M92" s="109">
        <v>2</v>
      </c>
      <c r="N92" s="110">
        <v>3</v>
      </c>
      <c r="O92" s="111">
        <f>24+1</f>
        <v>25</v>
      </c>
      <c r="P92" s="108">
        <v>2</v>
      </c>
      <c r="Q92" s="109">
        <v>12</v>
      </c>
      <c r="R92" s="109">
        <f>6+1</f>
        <v>7</v>
      </c>
      <c r="S92" s="109">
        <v>1</v>
      </c>
      <c r="T92" s="110">
        <v>5</v>
      </c>
      <c r="U92" s="111">
        <f t="shared" si="8"/>
        <v>4</v>
      </c>
      <c r="V92" s="112">
        <f>30+1</f>
        <v>31</v>
      </c>
    </row>
    <row r="93" spans="1:22">
      <c r="A93" s="107" t="s">
        <v>165</v>
      </c>
      <c r="B93" s="108"/>
      <c r="C93" s="109"/>
      <c r="D93" s="109"/>
      <c r="E93" s="109"/>
      <c r="F93" s="109">
        <v>3</v>
      </c>
      <c r="G93" s="110">
        <v>1</v>
      </c>
      <c r="H93" s="111">
        <f t="shared" si="9"/>
        <v>4</v>
      </c>
      <c r="I93" s="108"/>
      <c r="J93" s="109">
        <v>1</v>
      </c>
      <c r="K93" s="109">
        <v>2</v>
      </c>
      <c r="L93" s="109">
        <v>2</v>
      </c>
      <c r="M93" s="109">
        <v>7</v>
      </c>
      <c r="N93" s="110">
        <v>10</v>
      </c>
      <c r="O93" s="111">
        <v>22</v>
      </c>
      <c r="P93" s="108"/>
      <c r="Q93" s="109">
        <v>1</v>
      </c>
      <c r="R93" s="109">
        <v>2</v>
      </c>
      <c r="S93" s="109">
        <v>2</v>
      </c>
      <c r="T93" s="110">
        <v>10</v>
      </c>
      <c r="U93" s="111">
        <f t="shared" si="8"/>
        <v>11</v>
      </c>
      <c r="V93" s="112">
        <v>26</v>
      </c>
    </row>
    <row r="94" spans="1:22">
      <c r="A94" s="107" t="s">
        <v>179</v>
      </c>
      <c r="B94" s="108"/>
      <c r="C94" s="109"/>
      <c r="D94" s="109">
        <v>1</v>
      </c>
      <c r="E94" s="109"/>
      <c r="F94" s="109">
        <v>1</v>
      </c>
      <c r="G94" s="110"/>
      <c r="H94" s="111">
        <f t="shared" si="9"/>
        <v>2</v>
      </c>
      <c r="I94" s="108"/>
      <c r="J94" s="109"/>
      <c r="K94" s="109">
        <v>1</v>
      </c>
      <c r="L94" s="109">
        <v>1</v>
      </c>
      <c r="M94" s="109">
        <v>2</v>
      </c>
      <c r="N94" s="110"/>
      <c r="O94" s="111">
        <v>4</v>
      </c>
      <c r="P94" s="108"/>
      <c r="Q94" s="109"/>
      <c r="R94" s="109">
        <v>2</v>
      </c>
      <c r="S94" s="109">
        <v>1</v>
      </c>
      <c r="T94" s="110">
        <v>3</v>
      </c>
      <c r="U94" s="111"/>
      <c r="V94" s="112">
        <v>6</v>
      </c>
    </row>
    <row r="95" spans="1:22">
      <c r="A95" s="107" t="s">
        <v>180</v>
      </c>
      <c r="B95" s="108"/>
      <c r="C95" s="109"/>
      <c r="D95" s="109">
        <v>1</v>
      </c>
      <c r="E95" s="109"/>
      <c r="F95" s="109">
        <v>1</v>
      </c>
      <c r="G95" s="110"/>
      <c r="H95" s="111">
        <f t="shared" si="9"/>
        <v>2</v>
      </c>
      <c r="I95" s="108"/>
      <c r="J95" s="109"/>
      <c r="K95" s="109">
        <v>2</v>
      </c>
      <c r="L95" s="109">
        <v>1</v>
      </c>
      <c r="M95" s="109">
        <v>1</v>
      </c>
      <c r="N95" s="110"/>
      <c r="O95" s="111">
        <v>4</v>
      </c>
      <c r="P95" s="108"/>
      <c r="Q95" s="109"/>
      <c r="R95" s="109">
        <v>3</v>
      </c>
      <c r="S95" s="109">
        <v>1</v>
      </c>
      <c r="T95" s="110">
        <v>2</v>
      </c>
      <c r="U95" s="111"/>
      <c r="V95" s="112">
        <v>6</v>
      </c>
    </row>
    <row r="96" spans="1:22">
      <c r="A96" s="107" t="s">
        <v>176</v>
      </c>
      <c r="B96" s="108"/>
      <c r="C96" s="109"/>
      <c r="D96" s="109">
        <v>1</v>
      </c>
      <c r="E96" s="109"/>
      <c r="F96" s="109"/>
      <c r="G96" s="110"/>
      <c r="H96" s="111">
        <f t="shared" si="9"/>
        <v>1</v>
      </c>
      <c r="I96" s="108"/>
      <c r="J96" s="109"/>
      <c r="K96" s="109"/>
      <c r="L96" s="109"/>
      <c r="M96" s="109">
        <v>1</v>
      </c>
      <c r="N96" s="110"/>
      <c r="O96" s="111">
        <v>1</v>
      </c>
      <c r="P96" s="108"/>
      <c r="Q96" s="109"/>
      <c r="R96" s="109">
        <v>1</v>
      </c>
      <c r="S96" s="109"/>
      <c r="T96" s="110">
        <v>1</v>
      </c>
      <c r="U96" s="111"/>
      <c r="V96" s="112">
        <v>2</v>
      </c>
    </row>
    <row r="97" spans="1:22">
      <c r="A97" s="107" t="s">
        <v>167</v>
      </c>
      <c r="B97" s="108"/>
      <c r="C97" s="109"/>
      <c r="D97" s="109">
        <v>1</v>
      </c>
      <c r="E97" s="109"/>
      <c r="F97" s="109"/>
      <c r="G97" s="110"/>
      <c r="H97" s="111">
        <f t="shared" si="9"/>
        <v>1</v>
      </c>
      <c r="I97" s="108">
        <v>1</v>
      </c>
      <c r="J97" s="109"/>
      <c r="K97" s="109"/>
      <c r="L97" s="109"/>
      <c r="M97" s="109">
        <v>4</v>
      </c>
      <c r="N97" s="110">
        <v>5</v>
      </c>
      <c r="O97" s="111">
        <v>10</v>
      </c>
      <c r="P97" s="108">
        <v>1</v>
      </c>
      <c r="Q97" s="109"/>
      <c r="R97" s="109">
        <v>1</v>
      </c>
      <c r="S97" s="109"/>
      <c r="T97" s="110">
        <v>4</v>
      </c>
      <c r="U97" s="111">
        <f t="shared" si="8"/>
        <v>5</v>
      </c>
      <c r="V97" s="112">
        <v>11</v>
      </c>
    </row>
    <row r="98" spans="1:22">
      <c r="A98" s="107" t="s">
        <v>160</v>
      </c>
      <c r="B98" s="108"/>
      <c r="C98" s="109"/>
      <c r="D98" s="109"/>
      <c r="E98" s="109"/>
      <c r="F98" s="109"/>
      <c r="G98" s="110">
        <v>1</v>
      </c>
      <c r="H98" s="111">
        <f t="shared" si="9"/>
        <v>1</v>
      </c>
      <c r="I98" s="108"/>
      <c r="J98" s="109"/>
      <c r="K98" s="109"/>
      <c r="L98" s="109"/>
      <c r="M98" s="109"/>
      <c r="N98" s="110">
        <v>2</v>
      </c>
      <c r="O98" s="111">
        <v>2</v>
      </c>
      <c r="P98" s="108"/>
      <c r="Q98" s="109"/>
      <c r="R98" s="109"/>
      <c r="S98" s="109"/>
      <c r="T98" s="110"/>
      <c r="U98" s="111">
        <f t="shared" si="8"/>
        <v>3</v>
      </c>
      <c r="V98" s="112">
        <v>3</v>
      </c>
    </row>
    <row r="99" spans="1:22">
      <c r="A99" s="107" t="s">
        <v>181</v>
      </c>
      <c r="B99" s="108"/>
      <c r="C99" s="109"/>
      <c r="D99" s="109">
        <v>1</v>
      </c>
      <c r="E99" s="109"/>
      <c r="F99" s="109"/>
      <c r="G99" s="110"/>
      <c r="H99" s="111">
        <f t="shared" si="9"/>
        <v>1</v>
      </c>
      <c r="I99" s="108"/>
      <c r="J99" s="109"/>
      <c r="K99" s="109"/>
      <c r="L99" s="109"/>
      <c r="M99" s="109">
        <v>1</v>
      </c>
      <c r="N99" s="110">
        <v>1</v>
      </c>
      <c r="O99" s="111">
        <v>2</v>
      </c>
      <c r="P99" s="108"/>
      <c r="Q99" s="109"/>
      <c r="R99" s="109">
        <v>1</v>
      </c>
      <c r="S99" s="109"/>
      <c r="T99" s="110">
        <v>1</v>
      </c>
      <c r="U99" s="111">
        <f t="shared" si="8"/>
        <v>1</v>
      </c>
      <c r="V99" s="112">
        <v>3</v>
      </c>
    </row>
    <row r="100" spans="1:22">
      <c r="A100" s="107" t="s">
        <v>166</v>
      </c>
      <c r="B100" s="108"/>
      <c r="C100" s="109"/>
      <c r="D100" s="109">
        <v>1</v>
      </c>
      <c r="E100" s="109"/>
      <c r="F100" s="109"/>
      <c r="G100" s="110"/>
      <c r="H100" s="111">
        <f t="shared" si="9"/>
        <v>1</v>
      </c>
      <c r="I100" s="108"/>
      <c r="J100" s="109"/>
      <c r="K100" s="109"/>
      <c r="L100" s="109"/>
      <c r="M100" s="109"/>
      <c r="N100" s="110"/>
      <c r="O100" s="111"/>
      <c r="P100" s="108"/>
      <c r="Q100" s="109"/>
      <c r="R100" s="109">
        <v>1</v>
      </c>
      <c r="S100" s="109"/>
      <c r="T100" s="110"/>
      <c r="U100" s="111"/>
      <c r="V100" s="112">
        <v>1</v>
      </c>
    </row>
    <row r="101" spans="1:22">
      <c r="A101" s="107" t="s">
        <v>186</v>
      </c>
      <c r="B101" s="108"/>
      <c r="C101" s="109"/>
      <c r="D101" s="109">
        <v>1</v>
      </c>
      <c r="E101" s="109"/>
      <c r="F101" s="109"/>
      <c r="G101" s="110"/>
      <c r="H101" s="111">
        <f t="shared" si="9"/>
        <v>1</v>
      </c>
      <c r="I101" s="108"/>
      <c r="J101" s="109"/>
      <c r="K101" s="109"/>
      <c r="L101" s="109"/>
      <c r="M101" s="109"/>
      <c r="N101" s="110"/>
      <c r="O101" s="111"/>
      <c r="P101" s="108"/>
      <c r="Q101" s="109"/>
      <c r="R101" s="109">
        <v>1</v>
      </c>
      <c r="S101" s="109"/>
      <c r="T101" s="110"/>
      <c r="U101" s="111"/>
      <c r="V101" s="112">
        <v>1</v>
      </c>
    </row>
    <row r="102" spans="1:22">
      <c r="A102" s="107" t="s">
        <v>183</v>
      </c>
      <c r="B102" s="108"/>
      <c r="C102" s="109"/>
      <c r="D102" s="109"/>
      <c r="E102" s="109"/>
      <c r="F102" s="109"/>
      <c r="G102" s="110"/>
      <c r="H102" s="111"/>
      <c r="I102" s="108"/>
      <c r="J102" s="109"/>
      <c r="K102" s="109"/>
      <c r="L102" s="109"/>
      <c r="M102" s="109">
        <v>1</v>
      </c>
      <c r="N102" s="110"/>
      <c r="O102" s="111">
        <v>1</v>
      </c>
      <c r="P102" s="108"/>
      <c r="Q102" s="109"/>
      <c r="R102" s="109"/>
      <c r="S102" s="109"/>
      <c r="T102" s="110">
        <v>1</v>
      </c>
      <c r="U102" s="111"/>
      <c r="V102" s="112">
        <v>1</v>
      </c>
    </row>
    <row r="103" spans="1:22">
      <c r="A103" s="107" t="s">
        <v>190</v>
      </c>
      <c r="B103" s="108"/>
      <c r="C103" s="109"/>
      <c r="D103" s="109"/>
      <c r="E103" s="109"/>
      <c r="F103" s="109">
        <v>2</v>
      </c>
      <c r="G103" s="110"/>
      <c r="H103" s="111">
        <f t="shared" si="9"/>
        <v>2</v>
      </c>
      <c r="I103" s="108"/>
      <c r="J103" s="109"/>
      <c r="K103" s="109"/>
      <c r="L103" s="109"/>
      <c r="M103" s="109"/>
      <c r="N103" s="110"/>
      <c r="O103" s="111"/>
      <c r="P103" s="108"/>
      <c r="Q103" s="109"/>
      <c r="R103" s="109"/>
      <c r="S103" s="109"/>
      <c r="T103" s="110">
        <v>2</v>
      </c>
      <c r="U103" s="111"/>
      <c r="V103" s="112">
        <v>2</v>
      </c>
    </row>
    <row r="104" spans="1:22">
      <c r="A104" s="107" t="s">
        <v>168</v>
      </c>
      <c r="B104" s="108"/>
      <c r="C104" s="109"/>
      <c r="D104" s="109"/>
      <c r="E104" s="109"/>
      <c r="F104" s="109">
        <v>1</v>
      </c>
      <c r="G104" s="110"/>
      <c r="H104" s="111">
        <f t="shared" si="9"/>
        <v>1</v>
      </c>
      <c r="I104" s="108">
        <v>1</v>
      </c>
      <c r="J104" s="109">
        <v>3</v>
      </c>
      <c r="K104" s="109">
        <v>1</v>
      </c>
      <c r="L104" s="109"/>
      <c r="M104" s="109">
        <v>6</v>
      </c>
      <c r="N104" s="110">
        <v>4</v>
      </c>
      <c r="O104" s="111">
        <v>15</v>
      </c>
      <c r="P104" s="108">
        <v>1</v>
      </c>
      <c r="Q104" s="109">
        <v>3</v>
      </c>
      <c r="R104" s="109">
        <v>1</v>
      </c>
      <c r="S104" s="109"/>
      <c r="T104" s="110">
        <v>7</v>
      </c>
      <c r="U104" s="111">
        <f t="shared" si="8"/>
        <v>4</v>
      </c>
      <c r="V104" s="112">
        <v>16</v>
      </c>
    </row>
    <row r="105" spans="1:22">
      <c r="A105" s="107" t="s">
        <v>153</v>
      </c>
      <c r="B105" s="108"/>
      <c r="C105" s="109"/>
      <c r="D105" s="109"/>
      <c r="E105" s="109"/>
      <c r="F105" s="109"/>
      <c r="G105" s="110"/>
      <c r="H105" s="111"/>
      <c r="I105" s="108"/>
      <c r="J105" s="109">
        <v>2</v>
      </c>
      <c r="K105" s="109">
        <v>2</v>
      </c>
      <c r="L105" s="109"/>
      <c r="M105" s="109">
        <v>1</v>
      </c>
      <c r="N105" s="110">
        <v>7</v>
      </c>
      <c r="O105" s="111">
        <v>12</v>
      </c>
      <c r="P105" s="108"/>
      <c r="Q105" s="109">
        <v>2</v>
      </c>
      <c r="R105" s="109">
        <v>2</v>
      </c>
      <c r="S105" s="109"/>
      <c r="T105" s="110">
        <v>1</v>
      </c>
      <c r="U105" s="111">
        <f t="shared" si="8"/>
        <v>7</v>
      </c>
      <c r="V105" s="112">
        <v>12</v>
      </c>
    </row>
    <row r="106" spans="1:22">
      <c r="A106" s="107" t="s">
        <v>163</v>
      </c>
      <c r="B106" s="108"/>
      <c r="C106" s="109"/>
      <c r="D106" s="109">
        <v>1</v>
      </c>
      <c r="E106" s="109"/>
      <c r="F106" s="109">
        <v>3</v>
      </c>
      <c r="G106" s="110"/>
      <c r="H106" s="111">
        <f t="shared" si="9"/>
        <v>4</v>
      </c>
      <c r="I106" s="108"/>
      <c r="J106" s="109">
        <v>1</v>
      </c>
      <c r="K106" s="109">
        <v>1</v>
      </c>
      <c r="L106" s="109"/>
      <c r="M106" s="109">
        <v>2</v>
      </c>
      <c r="N106" s="110">
        <v>1</v>
      </c>
      <c r="O106" s="111">
        <v>5</v>
      </c>
      <c r="P106" s="108"/>
      <c r="Q106" s="109">
        <v>1</v>
      </c>
      <c r="R106" s="109">
        <v>2</v>
      </c>
      <c r="S106" s="109"/>
      <c r="T106" s="110">
        <v>5</v>
      </c>
      <c r="U106" s="111">
        <f t="shared" si="8"/>
        <v>1</v>
      </c>
      <c r="V106" s="112">
        <v>9</v>
      </c>
    </row>
    <row r="107" spans="1:22">
      <c r="A107" s="107" t="s">
        <v>184</v>
      </c>
      <c r="B107" s="108"/>
      <c r="C107" s="109"/>
      <c r="D107" s="109">
        <v>1</v>
      </c>
      <c r="E107" s="109"/>
      <c r="F107" s="109"/>
      <c r="G107" s="110"/>
      <c r="H107" s="111">
        <f t="shared" si="9"/>
        <v>1</v>
      </c>
      <c r="I107" s="108">
        <v>1</v>
      </c>
      <c r="J107" s="109"/>
      <c r="K107" s="109"/>
      <c r="L107" s="109"/>
      <c r="M107" s="109">
        <v>1</v>
      </c>
      <c r="N107" s="110"/>
      <c r="O107" s="111">
        <v>2</v>
      </c>
      <c r="P107" s="108">
        <v>1</v>
      </c>
      <c r="Q107" s="109"/>
      <c r="R107" s="109">
        <v>1</v>
      </c>
      <c r="S107" s="109"/>
      <c r="T107" s="110">
        <v>1</v>
      </c>
      <c r="U107" s="111"/>
      <c r="V107" s="112">
        <v>3</v>
      </c>
    </row>
    <row r="108" spans="1:22">
      <c r="A108" s="107" t="s">
        <v>185</v>
      </c>
      <c r="B108" s="108"/>
      <c r="C108" s="109"/>
      <c r="D108" s="109"/>
      <c r="E108" s="109"/>
      <c r="F108" s="109"/>
      <c r="G108" s="110">
        <v>1</v>
      </c>
      <c r="H108" s="111">
        <f t="shared" si="9"/>
        <v>1</v>
      </c>
      <c r="I108" s="108"/>
      <c r="J108" s="109"/>
      <c r="K108" s="109"/>
      <c r="L108" s="109"/>
      <c r="M108" s="109">
        <v>1</v>
      </c>
      <c r="N108" s="110">
        <v>1</v>
      </c>
      <c r="O108" s="111">
        <v>2</v>
      </c>
      <c r="P108" s="108"/>
      <c r="Q108" s="109"/>
      <c r="R108" s="109"/>
      <c r="S108" s="109"/>
      <c r="T108" s="110">
        <v>1</v>
      </c>
      <c r="U108" s="111">
        <f t="shared" si="8"/>
        <v>2</v>
      </c>
      <c r="V108" s="112">
        <v>3</v>
      </c>
    </row>
    <row r="109" spans="1:22">
      <c r="A109" s="107" t="s">
        <v>187</v>
      </c>
      <c r="B109" s="108"/>
      <c r="C109" s="109"/>
      <c r="D109" s="109"/>
      <c r="E109" s="109"/>
      <c r="F109" s="109"/>
      <c r="G109" s="110"/>
      <c r="H109" s="111"/>
      <c r="I109" s="108"/>
      <c r="J109" s="109"/>
      <c r="K109" s="109">
        <v>1</v>
      </c>
      <c r="L109" s="109"/>
      <c r="M109" s="109"/>
      <c r="N109" s="110"/>
      <c r="O109" s="111">
        <v>1</v>
      </c>
      <c r="P109" s="108"/>
      <c r="Q109" s="109"/>
      <c r="R109" s="109">
        <v>1</v>
      </c>
      <c r="S109" s="109"/>
      <c r="T109" s="110"/>
      <c r="U109" s="111"/>
      <c r="V109" s="112">
        <v>1</v>
      </c>
    </row>
    <row r="110" spans="1:22">
      <c r="A110" s="107" t="s">
        <v>170</v>
      </c>
      <c r="B110" s="108"/>
      <c r="C110" s="109"/>
      <c r="D110" s="109"/>
      <c r="E110" s="109"/>
      <c r="F110" s="109">
        <v>2</v>
      </c>
      <c r="G110" s="110"/>
      <c r="H110" s="111">
        <f t="shared" si="9"/>
        <v>2</v>
      </c>
      <c r="I110" s="108"/>
      <c r="J110" s="109"/>
      <c r="K110" s="109">
        <v>1</v>
      </c>
      <c r="L110" s="109"/>
      <c r="M110" s="109"/>
      <c r="N110" s="110"/>
      <c r="O110" s="111">
        <v>1</v>
      </c>
      <c r="P110" s="108"/>
      <c r="Q110" s="109"/>
      <c r="R110" s="109">
        <v>1</v>
      </c>
      <c r="S110" s="109"/>
      <c r="T110" s="110">
        <v>2</v>
      </c>
      <c r="U110" s="111"/>
      <c r="V110" s="112">
        <v>3</v>
      </c>
    </row>
    <row r="111" spans="1:22">
      <c r="A111" s="107" t="s">
        <v>155</v>
      </c>
      <c r="B111" s="108"/>
      <c r="C111" s="109"/>
      <c r="D111" s="109"/>
      <c r="E111" s="109"/>
      <c r="F111" s="109"/>
      <c r="G111" s="110"/>
      <c r="H111" s="111"/>
      <c r="I111" s="108"/>
      <c r="J111" s="109"/>
      <c r="K111" s="109"/>
      <c r="L111" s="109"/>
      <c r="M111" s="109">
        <v>1</v>
      </c>
      <c r="N111" s="110">
        <v>2</v>
      </c>
      <c r="O111" s="111">
        <v>3</v>
      </c>
      <c r="P111" s="108"/>
      <c r="Q111" s="109"/>
      <c r="R111" s="109"/>
      <c r="S111" s="109"/>
      <c r="T111" s="110">
        <v>1</v>
      </c>
      <c r="U111" s="111">
        <f t="shared" si="8"/>
        <v>2</v>
      </c>
      <c r="V111" s="112">
        <v>3</v>
      </c>
    </row>
    <row r="112" spans="1:22">
      <c r="A112" s="107" t="s">
        <v>161</v>
      </c>
      <c r="B112" s="108"/>
      <c r="C112" s="109"/>
      <c r="D112" s="109"/>
      <c r="E112" s="109"/>
      <c r="F112" s="109">
        <v>4</v>
      </c>
      <c r="G112" s="110"/>
      <c r="H112" s="111">
        <f>SUM(B112:G112)</f>
        <v>4</v>
      </c>
      <c r="I112" s="108">
        <v>1</v>
      </c>
      <c r="J112" s="109">
        <v>3</v>
      </c>
      <c r="K112" s="109">
        <v>4</v>
      </c>
      <c r="L112" s="109">
        <v>1</v>
      </c>
      <c r="M112" s="109">
        <v>7</v>
      </c>
      <c r="N112" s="110">
        <v>19</v>
      </c>
      <c r="O112" s="111">
        <v>35</v>
      </c>
      <c r="P112" s="108">
        <v>1</v>
      </c>
      <c r="Q112" s="109">
        <v>3</v>
      </c>
      <c r="R112" s="109">
        <v>4</v>
      </c>
      <c r="S112" s="109">
        <v>1</v>
      </c>
      <c r="T112" s="110">
        <v>11</v>
      </c>
      <c r="U112" s="111">
        <f>G112+N112</f>
        <v>19</v>
      </c>
      <c r="V112" s="112">
        <f>SUM(P112:U112)</f>
        <v>39</v>
      </c>
    </row>
    <row r="113" spans="1:22">
      <c r="A113" s="107" t="s">
        <v>188</v>
      </c>
      <c r="B113" s="108"/>
      <c r="C113" s="109"/>
      <c r="D113" s="109">
        <v>1</v>
      </c>
      <c r="E113" s="109"/>
      <c r="F113" s="109"/>
      <c r="G113" s="110"/>
      <c r="H113" s="111">
        <v>1</v>
      </c>
      <c r="I113" s="108"/>
      <c r="J113" s="109"/>
      <c r="K113" s="109"/>
      <c r="L113" s="109"/>
      <c r="M113" s="109"/>
      <c r="N113" s="110"/>
      <c r="O113" s="111"/>
      <c r="P113" s="108"/>
      <c r="Q113" s="109"/>
      <c r="R113" s="109">
        <v>1</v>
      </c>
      <c r="S113" s="109"/>
      <c r="T113" s="110"/>
      <c r="U113" s="111"/>
      <c r="V113" s="112">
        <v>1</v>
      </c>
    </row>
    <row r="114" spans="1:22">
      <c r="A114" s="107" t="s">
        <v>154</v>
      </c>
      <c r="B114" s="108"/>
      <c r="C114" s="109"/>
      <c r="D114" s="109"/>
      <c r="E114" s="109"/>
      <c r="F114" s="109"/>
      <c r="G114" s="110"/>
      <c r="H114" s="111"/>
      <c r="I114" s="108"/>
      <c r="J114" s="109">
        <v>1</v>
      </c>
      <c r="K114" s="109"/>
      <c r="L114" s="109"/>
      <c r="M114" s="109"/>
      <c r="N114" s="110">
        <v>3</v>
      </c>
      <c r="O114" s="111">
        <v>4</v>
      </c>
      <c r="P114" s="108"/>
      <c r="Q114" s="109">
        <v>1</v>
      </c>
      <c r="R114" s="109"/>
      <c r="S114" s="109"/>
      <c r="T114" s="110"/>
      <c r="U114" s="111">
        <v>3</v>
      </c>
      <c r="V114" s="112">
        <v>4</v>
      </c>
    </row>
    <row r="115" spans="1:22">
      <c r="A115" s="107" t="s">
        <v>171</v>
      </c>
      <c r="B115" s="108"/>
      <c r="C115" s="109"/>
      <c r="D115" s="109"/>
      <c r="E115" s="109"/>
      <c r="F115" s="109">
        <v>2</v>
      </c>
      <c r="G115" s="110"/>
      <c r="H115" s="111">
        <v>2</v>
      </c>
      <c r="I115" s="108"/>
      <c r="J115" s="109"/>
      <c r="K115" s="109"/>
      <c r="L115" s="109"/>
      <c r="M115" s="109"/>
      <c r="N115" s="110"/>
      <c r="O115" s="111"/>
      <c r="P115" s="108"/>
      <c r="Q115" s="109"/>
      <c r="R115" s="109"/>
      <c r="S115" s="109"/>
      <c r="T115" s="110">
        <v>2</v>
      </c>
      <c r="U115" s="111"/>
      <c r="V115" s="112">
        <v>2</v>
      </c>
    </row>
    <row r="116" spans="1:22">
      <c r="A116" s="107" t="s">
        <v>152</v>
      </c>
      <c r="B116" s="108">
        <v>1</v>
      </c>
      <c r="C116" s="109"/>
      <c r="D116" s="109"/>
      <c r="E116" s="109"/>
      <c r="F116" s="109"/>
      <c r="G116" s="110">
        <v>1</v>
      </c>
      <c r="H116" s="111">
        <v>2</v>
      </c>
      <c r="I116" s="108"/>
      <c r="J116" s="109">
        <v>2</v>
      </c>
      <c r="K116" s="109"/>
      <c r="L116" s="109"/>
      <c r="M116" s="109">
        <v>1</v>
      </c>
      <c r="N116" s="110">
        <v>1</v>
      </c>
      <c r="O116" s="111">
        <v>4</v>
      </c>
      <c r="P116" s="108">
        <v>1</v>
      </c>
      <c r="Q116" s="109">
        <v>2</v>
      </c>
      <c r="R116" s="109"/>
      <c r="S116" s="109"/>
      <c r="T116" s="110">
        <v>1</v>
      </c>
      <c r="U116" s="111">
        <v>2</v>
      </c>
      <c r="V116" s="112">
        <v>6</v>
      </c>
    </row>
    <row r="117" spans="1:22">
      <c r="A117" s="107" t="s">
        <v>162</v>
      </c>
      <c r="B117" s="108"/>
      <c r="C117" s="109"/>
      <c r="D117" s="109">
        <v>5</v>
      </c>
      <c r="E117" s="109"/>
      <c r="F117" s="109">
        <v>7</v>
      </c>
      <c r="G117" s="110">
        <v>3</v>
      </c>
      <c r="H117" s="111">
        <v>15</v>
      </c>
      <c r="I117" s="108">
        <v>2</v>
      </c>
      <c r="J117" s="109">
        <v>6</v>
      </c>
      <c r="K117" s="109">
        <v>4</v>
      </c>
      <c r="L117" s="109">
        <v>3</v>
      </c>
      <c r="M117" s="109">
        <v>8</v>
      </c>
      <c r="N117" s="110">
        <v>34</v>
      </c>
      <c r="O117" s="111">
        <v>57</v>
      </c>
      <c r="P117" s="108">
        <v>2</v>
      </c>
      <c r="Q117" s="109">
        <v>6</v>
      </c>
      <c r="R117" s="109">
        <v>9</v>
      </c>
      <c r="S117" s="109">
        <v>3</v>
      </c>
      <c r="T117" s="110">
        <v>15</v>
      </c>
      <c r="U117" s="111">
        <v>37</v>
      </c>
      <c r="V117" s="112">
        <v>72</v>
      </c>
    </row>
    <row r="118" spans="1:22">
      <c r="A118" s="107" t="s">
        <v>173</v>
      </c>
      <c r="B118" s="108">
        <v>1</v>
      </c>
      <c r="C118" s="109"/>
      <c r="D118" s="109">
        <v>1</v>
      </c>
      <c r="E118" s="109"/>
      <c r="F118" s="109">
        <v>1</v>
      </c>
      <c r="G118" s="110">
        <v>4</v>
      </c>
      <c r="H118" s="111">
        <v>7</v>
      </c>
      <c r="I118" s="108"/>
      <c r="J118" s="109"/>
      <c r="K118" s="109"/>
      <c r="L118" s="109"/>
      <c r="M118" s="109"/>
      <c r="N118" s="110"/>
      <c r="O118" s="111"/>
      <c r="P118" s="108">
        <v>1</v>
      </c>
      <c r="Q118" s="109"/>
      <c r="R118" s="109">
        <v>1</v>
      </c>
      <c r="S118" s="109"/>
      <c r="T118" s="110">
        <v>1</v>
      </c>
      <c r="U118" s="111">
        <v>4</v>
      </c>
      <c r="V118" s="112">
        <v>7</v>
      </c>
    </row>
    <row r="119" spans="1:22">
      <c r="A119" s="107" t="s">
        <v>182</v>
      </c>
      <c r="B119" s="108"/>
      <c r="C119" s="109"/>
      <c r="D119" s="109">
        <v>1</v>
      </c>
      <c r="E119" s="109"/>
      <c r="F119" s="109"/>
      <c r="G119" s="110">
        <v>2</v>
      </c>
      <c r="H119" s="111">
        <v>3</v>
      </c>
      <c r="I119" s="108">
        <v>1</v>
      </c>
      <c r="J119" s="109"/>
      <c r="K119" s="109"/>
      <c r="L119" s="109"/>
      <c r="M119" s="109"/>
      <c r="N119" s="110"/>
      <c r="O119" s="111">
        <v>1</v>
      </c>
      <c r="P119" s="108">
        <v>1</v>
      </c>
      <c r="Q119" s="109"/>
      <c r="R119" s="109">
        <v>1</v>
      </c>
      <c r="S119" s="109"/>
      <c r="T119" s="110"/>
      <c r="U119" s="111">
        <v>2</v>
      </c>
      <c r="V119" s="112">
        <v>4</v>
      </c>
    </row>
    <row r="120" spans="1:22">
      <c r="A120" s="107" t="s">
        <v>158</v>
      </c>
      <c r="B120" s="108"/>
      <c r="C120" s="109"/>
      <c r="D120" s="109">
        <v>1</v>
      </c>
      <c r="E120" s="109"/>
      <c r="F120" s="109"/>
      <c r="G120" s="110"/>
      <c r="H120" s="111">
        <v>1</v>
      </c>
      <c r="I120" s="108"/>
      <c r="J120" s="109"/>
      <c r="K120" s="109"/>
      <c r="L120" s="109"/>
      <c r="M120" s="109"/>
      <c r="N120" s="110"/>
      <c r="O120" s="111"/>
      <c r="P120" s="108"/>
      <c r="Q120" s="109"/>
      <c r="R120" s="109">
        <v>1</v>
      </c>
      <c r="S120" s="109"/>
      <c r="T120" s="110"/>
      <c r="U120" s="111"/>
      <c r="V120" s="112">
        <v>1</v>
      </c>
    </row>
    <row r="121" spans="1:22">
      <c r="A121" s="107" t="s">
        <v>169</v>
      </c>
      <c r="B121" s="108"/>
      <c r="C121" s="109"/>
      <c r="D121" s="109">
        <v>1</v>
      </c>
      <c r="E121" s="109"/>
      <c r="F121" s="109">
        <v>1</v>
      </c>
      <c r="G121" s="110">
        <v>4</v>
      </c>
      <c r="H121" s="111">
        <v>6</v>
      </c>
      <c r="I121" s="108"/>
      <c r="J121" s="109">
        <v>1</v>
      </c>
      <c r="K121" s="109">
        <v>1</v>
      </c>
      <c r="L121" s="109"/>
      <c r="M121" s="109">
        <v>4</v>
      </c>
      <c r="N121" s="110"/>
      <c r="O121" s="105">
        <f t="shared" ref="O121:O126" si="10">SUM(I121:N121)</f>
        <v>6</v>
      </c>
      <c r="P121" s="108"/>
      <c r="Q121" s="109">
        <v>1</v>
      </c>
      <c r="R121" s="109">
        <v>2</v>
      </c>
      <c r="S121" s="109"/>
      <c r="T121" s="110">
        <v>5</v>
      </c>
      <c r="U121" s="111">
        <v>4</v>
      </c>
      <c r="V121" s="112">
        <v>12</v>
      </c>
    </row>
    <row r="122" spans="1:22">
      <c r="A122" s="107" t="s">
        <v>164</v>
      </c>
      <c r="B122" s="108"/>
      <c r="C122" s="109"/>
      <c r="D122" s="109"/>
      <c r="E122" s="109"/>
      <c r="F122" s="109">
        <v>1</v>
      </c>
      <c r="G122" s="110"/>
      <c r="H122" s="111">
        <v>1</v>
      </c>
      <c r="I122" s="108"/>
      <c r="J122" s="109">
        <v>1</v>
      </c>
      <c r="K122" s="109"/>
      <c r="L122" s="109"/>
      <c r="M122" s="109">
        <v>2</v>
      </c>
      <c r="N122" s="110">
        <v>2</v>
      </c>
      <c r="O122" s="105">
        <f t="shared" si="10"/>
        <v>5</v>
      </c>
      <c r="P122" s="108"/>
      <c r="Q122" s="109">
        <v>1</v>
      </c>
      <c r="R122" s="109"/>
      <c r="S122" s="109"/>
      <c r="T122" s="110">
        <v>3</v>
      </c>
      <c r="U122" s="111">
        <v>2</v>
      </c>
      <c r="V122" s="112">
        <v>6</v>
      </c>
    </row>
    <row r="123" spans="1:22">
      <c r="A123" s="107" t="s">
        <v>177</v>
      </c>
      <c r="B123" s="108"/>
      <c r="C123" s="109"/>
      <c r="D123" s="109"/>
      <c r="E123" s="109"/>
      <c r="F123" s="109"/>
      <c r="G123" s="110"/>
      <c r="H123" s="111"/>
      <c r="I123" s="108"/>
      <c r="J123" s="109"/>
      <c r="K123" s="109"/>
      <c r="L123" s="109"/>
      <c r="M123" s="109">
        <v>1</v>
      </c>
      <c r="N123" s="110"/>
      <c r="O123" s="105">
        <f t="shared" si="10"/>
        <v>1</v>
      </c>
      <c r="P123" s="108"/>
      <c r="Q123" s="109"/>
      <c r="R123" s="109"/>
      <c r="S123" s="109"/>
      <c r="T123" s="110">
        <v>1</v>
      </c>
      <c r="U123" s="111"/>
      <c r="V123" s="112">
        <v>1</v>
      </c>
    </row>
    <row r="124" spans="1:22">
      <c r="A124" s="107" t="s">
        <v>178</v>
      </c>
      <c r="B124" s="108"/>
      <c r="C124" s="109"/>
      <c r="D124" s="109"/>
      <c r="E124" s="109"/>
      <c r="F124" s="109"/>
      <c r="G124" s="110"/>
      <c r="H124" s="111"/>
      <c r="I124" s="108"/>
      <c r="J124" s="109"/>
      <c r="K124" s="109">
        <v>2</v>
      </c>
      <c r="L124" s="109"/>
      <c r="M124" s="109"/>
      <c r="N124" s="110"/>
      <c r="O124" s="105">
        <f t="shared" si="10"/>
        <v>2</v>
      </c>
      <c r="P124" s="108"/>
      <c r="Q124" s="109"/>
      <c r="R124" s="109">
        <v>2</v>
      </c>
      <c r="S124" s="109"/>
      <c r="T124" s="110"/>
      <c r="U124" s="111"/>
      <c r="V124" s="112">
        <v>2</v>
      </c>
    </row>
    <row r="125" spans="1:22">
      <c r="A125" s="107" t="s">
        <v>172</v>
      </c>
      <c r="B125" s="108"/>
      <c r="C125" s="109"/>
      <c r="D125" s="109"/>
      <c r="E125" s="109"/>
      <c r="F125" s="109"/>
      <c r="G125" s="110"/>
      <c r="H125" s="111"/>
      <c r="I125" s="108">
        <v>1</v>
      </c>
      <c r="J125" s="109"/>
      <c r="K125" s="109">
        <v>1</v>
      </c>
      <c r="L125" s="109"/>
      <c r="M125" s="109">
        <v>1</v>
      </c>
      <c r="N125" s="110"/>
      <c r="O125" s="105">
        <f t="shared" si="10"/>
        <v>3</v>
      </c>
      <c r="P125" s="108">
        <v>1</v>
      </c>
      <c r="Q125" s="109"/>
      <c r="R125" s="109">
        <v>1</v>
      </c>
      <c r="S125" s="109"/>
      <c r="T125" s="110">
        <v>1</v>
      </c>
      <c r="U125" s="111"/>
      <c r="V125" s="112">
        <v>3</v>
      </c>
    </row>
    <row r="126" spans="1:22">
      <c r="A126" s="107" t="s">
        <v>159</v>
      </c>
      <c r="B126" s="108"/>
      <c r="C126" s="109"/>
      <c r="D126" s="109"/>
      <c r="E126" s="109"/>
      <c r="F126" s="109"/>
      <c r="G126" s="110"/>
      <c r="H126" s="111"/>
      <c r="I126" s="108"/>
      <c r="J126" s="109"/>
      <c r="K126" s="109"/>
      <c r="L126" s="109"/>
      <c r="M126" s="109"/>
      <c r="N126" s="110">
        <v>1</v>
      </c>
      <c r="O126" s="105">
        <f t="shared" si="10"/>
        <v>1</v>
      </c>
      <c r="P126" s="108"/>
      <c r="Q126" s="109"/>
      <c r="R126" s="109"/>
      <c r="S126" s="109"/>
      <c r="T126" s="110"/>
      <c r="U126" s="111">
        <v>1</v>
      </c>
      <c r="V126" s="112">
        <v>1</v>
      </c>
    </row>
    <row r="127" spans="1:22">
      <c r="A127" s="101" t="s">
        <v>175</v>
      </c>
      <c r="B127" s="102">
        <v>2</v>
      </c>
      <c r="C127" s="103"/>
      <c r="D127" s="103">
        <v>4</v>
      </c>
      <c r="E127" s="103"/>
      <c r="F127" s="103">
        <v>3</v>
      </c>
      <c r="G127" s="104">
        <v>1</v>
      </c>
      <c r="H127" s="105">
        <v>10</v>
      </c>
      <c r="I127" s="102"/>
      <c r="J127" s="103"/>
      <c r="K127" s="103"/>
      <c r="L127" s="103"/>
      <c r="M127" s="103">
        <v>4</v>
      </c>
      <c r="N127" s="104">
        <v>5</v>
      </c>
      <c r="O127" s="105">
        <f>SUM(I127:N127)</f>
        <v>9</v>
      </c>
      <c r="P127" s="102">
        <v>2</v>
      </c>
      <c r="Q127" s="103"/>
      <c r="R127" s="103">
        <v>4</v>
      </c>
      <c r="S127" s="103"/>
      <c r="T127" s="104">
        <v>7</v>
      </c>
      <c r="U127" s="105">
        <f>G127+N127</f>
        <v>6</v>
      </c>
      <c r="V127" s="106">
        <f>SUM(P127:U127)</f>
        <v>19</v>
      </c>
    </row>
    <row r="128" spans="1:22" ht="14.25" thickBot="1">
      <c r="A128" s="243" t="s">
        <v>42</v>
      </c>
      <c r="B128" s="244">
        <f>SUM(B90:B127)</f>
        <v>4</v>
      </c>
      <c r="C128" s="244">
        <f t="shared" ref="C128:V128" si="11">SUM(C90:C127)</f>
        <v>0</v>
      </c>
      <c r="D128" s="244">
        <f t="shared" si="11"/>
        <v>27</v>
      </c>
      <c r="E128" s="244">
        <f t="shared" si="11"/>
        <v>0</v>
      </c>
      <c r="F128" s="244">
        <f t="shared" si="11"/>
        <v>35</v>
      </c>
      <c r="G128" s="244">
        <f t="shared" si="11"/>
        <v>19</v>
      </c>
      <c r="H128" s="114">
        <f t="shared" si="11"/>
        <v>85</v>
      </c>
      <c r="I128" s="244">
        <f t="shared" si="11"/>
        <v>10</v>
      </c>
      <c r="J128" s="244">
        <f t="shared" si="11"/>
        <v>34</v>
      </c>
      <c r="K128" s="244">
        <f t="shared" si="11"/>
        <v>28</v>
      </c>
      <c r="L128" s="244">
        <f t="shared" si="11"/>
        <v>9</v>
      </c>
      <c r="M128" s="244">
        <f t="shared" si="11"/>
        <v>59</v>
      </c>
      <c r="N128" s="244">
        <f t="shared" si="11"/>
        <v>103</v>
      </c>
      <c r="O128" s="114">
        <f t="shared" si="11"/>
        <v>243</v>
      </c>
      <c r="P128" s="244">
        <f t="shared" si="11"/>
        <v>14</v>
      </c>
      <c r="Q128" s="244">
        <f t="shared" si="11"/>
        <v>34</v>
      </c>
      <c r="R128" s="244">
        <f t="shared" si="11"/>
        <v>55</v>
      </c>
      <c r="S128" s="244">
        <f t="shared" si="11"/>
        <v>9</v>
      </c>
      <c r="T128" s="244">
        <f t="shared" si="11"/>
        <v>94</v>
      </c>
      <c r="U128" s="114">
        <f t="shared" si="11"/>
        <v>122</v>
      </c>
      <c r="V128" s="120">
        <f t="shared" si="11"/>
        <v>328</v>
      </c>
    </row>
    <row r="129" spans="1:22" ht="15" thickTop="1" thickBot="1">
      <c r="A129" s="121" t="s">
        <v>71</v>
      </c>
      <c r="B129" s="122">
        <f>B27+B39+B63+B70+B74+B88+B128</f>
        <v>74</v>
      </c>
      <c r="C129" s="122">
        <f t="shared" ref="C129:V129" si="12">C27+C39+C63+C70+C74+C88+C128</f>
        <v>0</v>
      </c>
      <c r="D129" s="122">
        <f t="shared" si="12"/>
        <v>205</v>
      </c>
      <c r="E129" s="122">
        <f t="shared" si="12"/>
        <v>6</v>
      </c>
      <c r="F129" s="122">
        <f t="shared" si="12"/>
        <v>339</v>
      </c>
      <c r="G129" s="122">
        <f t="shared" si="12"/>
        <v>121</v>
      </c>
      <c r="H129" s="123">
        <f t="shared" si="12"/>
        <v>745</v>
      </c>
      <c r="I129" s="122">
        <f t="shared" si="12"/>
        <v>201</v>
      </c>
      <c r="J129" s="122">
        <f t="shared" si="12"/>
        <v>121</v>
      </c>
      <c r="K129" s="122">
        <f t="shared" si="12"/>
        <v>1272</v>
      </c>
      <c r="L129" s="122">
        <f t="shared" si="12"/>
        <v>117</v>
      </c>
      <c r="M129" s="122">
        <f t="shared" si="12"/>
        <v>1018</v>
      </c>
      <c r="N129" s="122">
        <f t="shared" si="12"/>
        <v>464</v>
      </c>
      <c r="O129" s="123">
        <f t="shared" si="12"/>
        <v>3193</v>
      </c>
      <c r="P129" s="122">
        <f t="shared" si="12"/>
        <v>275</v>
      </c>
      <c r="Q129" s="122">
        <f t="shared" si="12"/>
        <v>121</v>
      </c>
      <c r="R129" s="122">
        <f t="shared" si="12"/>
        <v>1477</v>
      </c>
      <c r="S129" s="122">
        <f t="shared" si="12"/>
        <v>123</v>
      </c>
      <c r="T129" s="122">
        <f t="shared" si="12"/>
        <v>1357</v>
      </c>
      <c r="U129" s="123">
        <f t="shared" si="12"/>
        <v>585</v>
      </c>
      <c r="V129" s="124">
        <f t="shared" si="12"/>
        <v>3938</v>
      </c>
    </row>
    <row r="130" spans="1:22" ht="14.25" thickTop="1"/>
    <row r="131" spans="1:22">
      <c r="A131" s="125" t="s">
        <v>193</v>
      </c>
    </row>
  </sheetData>
  <sortState ref="A91:V128">
    <sortCondition ref="A91:A128"/>
  </sortState>
  <mergeCells count="34">
    <mergeCell ref="A4:A6"/>
    <mergeCell ref="B4:H4"/>
    <mergeCell ref="I4:O4"/>
    <mergeCell ref="P4:U4"/>
    <mergeCell ref="V4:V6"/>
    <mergeCell ref="B5:C5"/>
    <mergeCell ref="D5:G5"/>
    <mergeCell ref="H5:H6"/>
    <mergeCell ref="I5:J5"/>
    <mergeCell ref="K5:N5"/>
    <mergeCell ref="O5:O6"/>
    <mergeCell ref="P5:Q5"/>
    <mergeCell ref="R5:U5"/>
    <mergeCell ref="B7:H7"/>
    <mergeCell ref="I7:O7"/>
    <mergeCell ref="P7:U7"/>
    <mergeCell ref="B28:H28"/>
    <mergeCell ref="I28:O28"/>
    <mergeCell ref="P28:U28"/>
    <mergeCell ref="B40:H40"/>
    <mergeCell ref="I40:O40"/>
    <mergeCell ref="P40:U40"/>
    <mergeCell ref="B64:H64"/>
    <mergeCell ref="I64:O64"/>
    <mergeCell ref="P64:U64"/>
    <mergeCell ref="B89:H89"/>
    <mergeCell ref="I89:O89"/>
    <mergeCell ref="P89:U89"/>
    <mergeCell ref="B71:H71"/>
    <mergeCell ref="I71:O71"/>
    <mergeCell ref="P71:U71"/>
    <mergeCell ref="B75:H75"/>
    <mergeCell ref="I75:O75"/>
    <mergeCell ref="P75:U75"/>
  </mergeCells>
  <phoneticPr fontId="1"/>
  <printOptions horizontalCentered="1"/>
  <pageMargins left="0" right="0" top="0.39370078740157483" bottom="0.3937007874015748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1.推移</vt:lpstr>
      <vt:lpstr>2.国籍別・地域別・男女別</vt:lpstr>
      <vt:lpstr>3.外国人留学生の比率</vt:lpstr>
      <vt:lpstr>外国人学生数</vt:lpstr>
      <vt:lpstr>学部・研究科別外国人留学生数</vt:lpstr>
      <vt:lpstr>国籍別外国人留学生数</vt:lpstr>
      <vt:lpstr>'1.推移'!Print_Area</vt:lpstr>
      <vt:lpstr>'2.国籍別・地域別・男女別'!Print_Area</vt:lpstr>
      <vt:lpstr>国籍別外国人留学生数!Print_Titles</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国立大学法人東京大学</cp:lastModifiedBy>
  <cp:lastPrinted>2018-08-03T06:25:51Z</cp:lastPrinted>
  <dcterms:created xsi:type="dcterms:W3CDTF">2018-05-22T12:04:12Z</dcterms:created>
  <dcterms:modified xsi:type="dcterms:W3CDTF">2018-08-07T02:26:13Z</dcterms:modified>
</cp:coreProperties>
</file>