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本部事務\01教育・学生支援部\07国際支援課\00共有\【11】調査\01.外国人学生数調査・学校基本調査\R1.11.1\07 ウェブ・ポータル掲載\"/>
    </mc:Choice>
  </mc:AlternateContent>
  <bookViews>
    <workbookView xWindow="0" yWindow="0" windowWidth="19230" windowHeight="6300"/>
  </bookViews>
  <sheets>
    <sheet name="1.推移" sheetId="5" r:id="rId1"/>
    <sheet name="2.国籍別・地域別・男女別" sheetId="6" r:id="rId2"/>
    <sheet name="3.外国人留学生の比率" sheetId="4" r:id="rId3"/>
    <sheet name="4.外国人学生数" sheetId="1" r:id="rId4"/>
    <sheet name="5.学部・研究科別外国人留学生数" sheetId="2" r:id="rId5"/>
    <sheet name="6.国籍別外国人留学生数" sheetId="3" r:id="rId6"/>
  </sheets>
  <definedNames>
    <definedName name="_xlnm._FilterDatabase" localSheetId="5" hidden="1">'6.国籍別外国人留学生数'!$A$2:$W$128</definedName>
    <definedName name="_xlnm.Print_Area" localSheetId="0">'1.推移'!$A$1:$N$48</definedName>
    <definedName name="_xlnm.Print_Area" localSheetId="1">'2.国籍別・地域別・男女別'!$A$1:$T$44</definedName>
    <definedName name="_xlnm.Print_Area" localSheetId="5">'6.国籍別外国人留学生数'!$A$1:$V$130</definedName>
    <definedName name="_xlnm.Print_Titles" localSheetId="5">'6.国籍別外国人留学生数'!$4:$6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4" l="1"/>
  <c r="C11" i="4"/>
  <c r="S9" i="6" l="1"/>
  <c r="S10" i="6"/>
  <c r="R34" i="6"/>
  <c r="R33" i="6"/>
  <c r="R32" i="6"/>
  <c r="R31" i="6"/>
  <c r="R30" i="6"/>
  <c r="R29" i="6"/>
  <c r="R28" i="6"/>
  <c r="R10" i="6" l="1"/>
  <c r="R9" i="6"/>
  <c r="R5" i="6"/>
  <c r="R4" i="6"/>
  <c r="R3" i="6"/>
  <c r="AB52" i="5"/>
  <c r="R35" i="6"/>
  <c r="S25" i="6"/>
  <c r="T22" i="6" s="1"/>
  <c r="AA52" i="5"/>
  <c r="T23" i="6" l="1"/>
  <c r="T19" i="6"/>
  <c r="T20" i="6"/>
  <c r="T25" i="6"/>
  <c r="T15" i="6"/>
  <c r="T16" i="6"/>
  <c r="T17" i="6"/>
  <c r="T18" i="6"/>
  <c r="T24" i="6"/>
  <c r="T14" i="6"/>
  <c r="T21" i="6"/>
  <c r="S35" i="6"/>
  <c r="S32" i="6"/>
  <c r="S30" i="6"/>
  <c r="S34" i="6"/>
  <c r="S31" i="6"/>
  <c r="S28" i="6"/>
  <c r="S33" i="6"/>
  <c r="S29" i="6"/>
  <c r="R6" i="6"/>
  <c r="S6" i="6" s="1"/>
  <c r="R11" i="6"/>
  <c r="S11" i="6" s="1"/>
  <c r="N16" i="3"/>
  <c r="D128" i="3"/>
  <c r="E128" i="3"/>
  <c r="F128" i="3"/>
  <c r="G128" i="3"/>
  <c r="H128" i="3"/>
  <c r="I128" i="3"/>
  <c r="J128" i="3"/>
  <c r="K128" i="3"/>
  <c r="L128" i="3"/>
  <c r="M128" i="3"/>
  <c r="B128" i="3"/>
  <c r="S3" i="6" l="1"/>
  <c r="S4" i="6"/>
  <c r="S5" i="6"/>
  <c r="R8" i="3"/>
  <c r="S8" i="3"/>
  <c r="T8" i="3"/>
  <c r="U8" i="3"/>
  <c r="Q9" i="3"/>
  <c r="R9" i="3"/>
  <c r="S9" i="3"/>
  <c r="T9" i="3"/>
  <c r="U9" i="3"/>
  <c r="Q10" i="3"/>
  <c r="R10" i="3"/>
  <c r="S10" i="3"/>
  <c r="T10" i="3"/>
  <c r="U10" i="3"/>
  <c r="R11" i="3"/>
  <c r="S11" i="3"/>
  <c r="T11" i="3"/>
  <c r="U11" i="3"/>
  <c r="Q12" i="3"/>
  <c r="R12" i="3"/>
  <c r="S12" i="3"/>
  <c r="T12" i="3"/>
  <c r="U12" i="3"/>
  <c r="R13" i="3"/>
  <c r="T13" i="3"/>
  <c r="U13" i="3"/>
  <c r="Q14" i="3"/>
  <c r="R14" i="3"/>
  <c r="S14" i="3"/>
  <c r="T14" i="3"/>
  <c r="U14" i="3"/>
  <c r="Q15" i="3"/>
  <c r="R15" i="3"/>
  <c r="S15" i="3"/>
  <c r="T15" i="3"/>
  <c r="U15" i="3"/>
  <c r="Q16" i="3"/>
  <c r="R16" i="3"/>
  <c r="S16" i="3"/>
  <c r="T16" i="3"/>
  <c r="U16" i="3"/>
  <c r="R17" i="3"/>
  <c r="S17" i="3"/>
  <c r="T17" i="3"/>
  <c r="U17" i="3"/>
  <c r="R18" i="3"/>
  <c r="T18" i="3"/>
  <c r="R19" i="3"/>
  <c r="S19" i="3"/>
  <c r="T19" i="3"/>
  <c r="U19" i="3"/>
  <c r="Q20" i="3"/>
  <c r="R20" i="3"/>
  <c r="S20" i="3"/>
  <c r="T20" i="3"/>
  <c r="U20" i="3"/>
  <c r="R21" i="3"/>
  <c r="S21" i="3"/>
  <c r="T22" i="3"/>
  <c r="Q23" i="3"/>
  <c r="R23" i="3"/>
  <c r="T23" i="3"/>
  <c r="U23" i="3"/>
  <c r="Q24" i="3"/>
  <c r="R24" i="3"/>
  <c r="S24" i="3"/>
  <c r="T24" i="3"/>
  <c r="U24" i="3"/>
  <c r="R25" i="3"/>
  <c r="S25" i="3"/>
  <c r="T25" i="3"/>
  <c r="U25" i="3"/>
  <c r="R26" i="3"/>
  <c r="T26" i="3"/>
  <c r="U26" i="3"/>
  <c r="R27" i="3"/>
  <c r="S27" i="3"/>
  <c r="T27" i="3"/>
  <c r="U27" i="3"/>
  <c r="P9" i="3"/>
  <c r="P10" i="3"/>
  <c r="V10" i="3" s="1"/>
  <c r="P12" i="3"/>
  <c r="P14" i="3"/>
  <c r="P15" i="3"/>
  <c r="P16" i="3"/>
  <c r="P17" i="3"/>
  <c r="P20" i="3"/>
  <c r="V22" i="3"/>
  <c r="P23" i="3"/>
  <c r="P24" i="3"/>
  <c r="P26" i="3"/>
  <c r="P8" i="3"/>
  <c r="V8" i="3" s="1"/>
  <c r="H9" i="3"/>
  <c r="H10" i="3"/>
  <c r="H11" i="3"/>
  <c r="H12" i="3"/>
  <c r="H13" i="3"/>
  <c r="H14" i="3"/>
  <c r="H15" i="3"/>
  <c r="H16" i="3"/>
  <c r="H17" i="3"/>
  <c r="H18" i="3"/>
  <c r="H19" i="3"/>
  <c r="H20" i="3"/>
  <c r="H21" i="3"/>
  <c r="H22" i="3"/>
  <c r="H23" i="3"/>
  <c r="H24" i="3"/>
  <c r="H25" i="3"/>
  <c r="H26" i="3"/>
  <c r="H27" i="3"/>
  <c r="H8" i="3"/>
  <c r="D28" i="3"/>
  <c r="E28" i="3"/>
  <c r="F28" i="3"/>
  <c r="G28" i="3"/>
  <c r="I28" i="3"/>
  <c r="J28" i="3"/>
  <c r="K28" i="3"/>
  <c r="L28" i="3"/>
  <c r="M28" i="3"/>
  <c r="N28" i="3"/>
  <c r="N128" i="3" s="1"/>
  <c r="B28" i="3"/>
  <c r="O9" i="3"/>
  <c r="O10" i="3"/>
  <c r="O11" i="3"/>
  <c r="O12" i="3"/>
  <c r="O13" i="3"/>
  <c r="O14" i="3"/>
  <c r="O15" i="3"/>
  <c r="O16" i="3"/>
  <c r="O17" i="3"/>
  <c r="O18" i="3"/>
  <c r="O19" i="3"/>
  <c r="O20" i="3"/>
  <c r="O21" i="3"/>
  <c r="O22" i="3"/>
  <c r="O23" i="3"/>
  <c r="O24" i="3"/>
  <c r="O25" i="3"/>
  <c r="O26" i="3"/>
  <c r="O27" i="3"/>
  <c r="O8" i="3"/>
  <c r="V16" i="3" l="1"/>
  <c r="V27" i="3"/>
  <c r="V21" i="3"/>
  <c r="V15" i="3"/>
  <c r="V9" i="3"/>
  <c r="V26" i="3"/>
  <c r="V14" i="3"/>
  <c r="V19" i="3"/>
  <c r="S28" i="3"/>
  <c r="S128" i="3" s="1"/>
  <c r="H28" i="3"/>
  <c r="V24" i="3"/>
  <c r="V18" i="3"/>
  <c r="V12" i="3"/>
  <c r="V25" i="3"/>
  <c r="V23" i="3"/>
  <c r="V17" i="3"/>
  <c r="V11" i="3"/>
  <c r="O28" i="3"/>
  <c r="O128" i="3" s="1"/>
  <c r="V20" i="3"/>
  <c r="P28" i="3"/>
  <c r="P128" i="3" s="1"/>
  <c r="T28" i="3"/>
  <c r="T128" i="3" s="1"/>
  <c r="V13" i="3"/>
  <c r="R28" i="3"/>
  <c r="R128" i="3" s="1"/>
  <c r="U28" i="3"/>
  <c r="U128" i="3" s="1"/>
  <c r="Q28" i="3"/>
  <c r="Q128" i="3" s="1"/>
  <c r="K16" i="3"/>
  <c r="F16" i="3"/>
  <c r="M16" i="3"/>
  <c r="L16" i="3"/>
  <c r="J16" i="3"/>
  <c r="I16" i="3"/>
  <c r="G16" i="3"/>
  <c r="B16" i="3"/>
  <c r="V93" i="3"/>
  <c r="T93" i="3"/>
  <c r="O93" i="3"/>
  <c r="M93" i="3"/>
  <c r="C20" i="2"/>
  <c r="E20" i="2"/>
  <c r="B20" i="2"/>
  <c r="V28" i="3" l="1"/>
  <c r="V128" i="3" s="1"/>
  <c r="R9" i="2"/>
  <c r="S9" i="2"/>
  <c r="T9" i="2"/>
  <c r="S10" i="2"/>
  <c r="T10" i="2"/>
  <c r="R11" i="2"/>
  <c r="S11" i="2"/>
  <c r="T11" i="2" s="1"/>
  <c r="R12" i="2"/>
  <c r="S12" i="2"/>
  <c r="T12" i="2"/>
  <c r="R13" i="2"/>
  <c r="S13" i="2"/>
  <c r="T13" i="2"/>
  <c r="S14" i="2"/>
  <c r="T14" i="2"/>
  <c r="R15" i="2"/>
  <c r="S15" i="2"/>
  <c r="T15" i="2"/>
  <c r="R16" i="2"/>
  <c r="S16" i="2"/>
  <c r="T16" i="2"/>
  <c r="R17" i="2"/>
  <c r="S17" i="2"/>
  <c r="T17" i="2"/>
  <c r="S18" i="2"/>
  <c r="T18" i="2"/>
  <c r="S19" i="2"/>
  <c r="T19" i="2"/>
  <c r="R20" i="2"/>
  <c r="R51" i="2" s="1"/>
  <c r="S20" i="2"/>
  <c r="S51" i="2" s="1"/>
  <c r="T8" i="2"/>
  <c r="S8" i="2"/>
  <c r="R8" i="2"/>
  <c r="S37" i="2"/>
  <c r="R37" i="2"/>
  <c r="T37" i="2" s="1"/>
  <c r="G37" i="2"/>
  <c r="H37" i="2"/>
  <c r="I37" i="2"/>
  <c r="J37" i="2"/>
  <c r="K37" i="2"/>
  <c r="L37" i="2"/>
  <c r="M37" i="2"/>
  <c r="O37" i="2"/>
  <c r="F37" i="2"/>
  <c r="R23" i="2"/>
  <c r="S23" i="2"/>
  <c r="T23" i="2"/>
  <c r="R24" i="2"/>
  <c r="S24" i="2"/>
  <c r="T24" i="2"/>
  <c r="R25" i="2"/>
  <c r="S25" i="2"/>
  <c r="T25" i="2"/>
  <c r="R26" i="2"/>
  <c r="S26" i="2"/>
  <c r="R27" i="2"/>
  <c r="S27" i="2"/>
  <c r="T27" i="2"/>
  <c r="R28" i="2"/>
  <c r="S28" i="2"/>
  <c r="T28" i="2"/>
  <c r="R29" i="2"/>
  <c r="S29" i="2"/>
  <c r="T29" i="2"/>
  <c r="R30" i="2"/>
  <c r="S30" i="2"/>
  <c r="T30" i="2"/>
  <c r="R31" i="2"/>
  <c r="S31" i="2"/>
  <c r="T31" i="2" s="1"/>
  <c r="R32" i="2"/>
  <c r="S32" i="2"/>
  <c r="T32" i="2"/>
  <c r="R33" i="2"/>
  <c r="S33" i="2"/>
  <c r="T33" i="2" s="1"/>
  <c r="R34" i="2"/>
  <c r="S34" i="2"/>
  <c r="T34" i="2"/>
  <c r="R35" i="2"/>
  <c r="S35" i="2"/>
  <c r="T35" i="2"/>
  <c r="R36" i="2"/>
  <c r="S36" i="2"/>
  <c r="T36" i="2"/>
  <c r="T22" i="2"/>
  <c r="S22" i="2"/>
  <c r="R22" i="2"/>
  <c r="T20" i="2" l="1"/>
  <c r="T51" i="2"/>
  <c r="T26" i="2"/>
  <c r="F12" i="4"/>
  <c r="F4" i="4"/>
  <c r="E12" i="4"/>
  <c r="E4" i="4"/>
  <c r="F18" i="4" l="1"/>
  <c r="E18" i="4"/>
  <c r="D18" i="4"/>
  <c r="C18" i="4"/>
  <c r="C16" i="4"/>
  <c r="G14" i="4"/>
  <c r="D14" i="4"/>
  <c r="G13" i="4"/>
  <c r="D13" i="4"/>
  <c r="F16" i="4"/>
  <c r="G12" i="4"/>
  <c r="G9" i="4"/>
  <c r="D9" i="4"/>
  <c r="G8" i="4"/>
  <c r="D8" i="4"/>
  <c r="G7" i="4"/>
  <c r="D7" i="4"/>
  <c r="G6" i="4"/>
  <c r="D6" i="4"/>
  <c r="D5" i="4"/>
  <c r="G5" i="4"/>
  <c r="F11" i="4"/>
  <c r="E11" i="4"/>
  <c r="D4" i="4"/>
  <c r="F19" i="4" l="1"/>
  <c r="C19" i="4"/>
  <c r="D11" i="4"/>
  <c r="G11" i="4"/>
  <c r="G4" i="4"/>
  <c r="D12" i="4"/>
  <c r="D16" i="4" s="1"/>
  <c r="E16" i="4"/>
  <c r="G16" i="4" s="1"/>
  <c r="E19" i="4" l="1"/>
  <c r="G19" i="4" s="1"/>
  <c r="D19" i="4"/>
  <c r="T50" i="2" l="1"/>
  <c r="S50" i="2"/>
  <c r="Q50" i="2"/>
  <c r="R28" i="1" l="1"/>
  <c r="S27" i="1"/>
  <c r="R27" i="1"/>
  <c r="R24" i="1"/>
  <c r="S23" i="1"/>
  <c r="R23" i="1"/>
  <c r="R22" i="1"/>
  <c r="S21" i="1"/>
  <c r="R21" i="1"/>
  <c r="R20" i="1"/>
  <c r="S19" i="1"/>
  <c r="R19" i="1"/>
  <c r="R18" i="1"/>
  <c r="S17" i="1"/>
  <c r="R17" i="1"/>
  <c r="R8" i="1"/>
  <c r="R7" i="1"/>
  <c r="S7" i="1"/>
</calcChain>
</file>

<file path=xl/sharedStrings.xml><?xml version="1.0" encoding="utf-8"?>
<sst xmlns="http://schemas.openxmlformats.org/spreadsheetml/2006/main" count="374" uniqueCount="261">
  <si>
    <t>令和元年度外国人学生数</t>
  </si>
  <si>
    <t>令和元年11月01日現在</t>
  </si>
  <si>
    <t>区　分</t>
  </si>
  <si>
    <t>学部</t>
  </si>
  <si>
    <t>大学院</t>
  </si>
  <si>
    <t>研究所等</t>
  </si>
  <si>
    <t>合  計</t>
  </si>
  <si>
    <t>学生</t>
  </si>
  <si>
    <t>研究生等</t>
  </si>
  <si>
    <t>修士課程</t>
  </si>
  <si>
    <t>専門職学位課程</t>
  </si>
  <si>
    <t>博士課程</t>
  </si>
  <si>
    <t>外国人研究生等</t>
  </si>
  <si>
    <t>大学院研究生</t>
  </si>
  <si>
    <t>研究生</t>
  </si>
  <si>
    <t>男</t>
  </si>
  <si>
    <t>女</t>
  </si>
  <si>
    <t>国費(a)</t>
  </si>
  <si>
    <t>外国政府派遣  タイ</t>
  </si>
  <si>
    <t>外国政府派遣  マレーシア</t>
  </si>
  <si>
    <t>外国政府派遣  韓国</t>
  </si>
  <si>
    <t>計(b)</t>
  </si>
  <si>
    <t>小計(d)((a)+(b)+(c))_x000D_
(在留資格「留学」の者)</t>
  </si>
  <si>
    <t>私費(e)_x000D_
(在留資格「留学」以外の者)</t>
  </si>
  <si>
    <t>外国人留学生合計(f)_x000D_
((d)+(e))</t>
  </si>
  <si>
    <t>永住者等(g)</t>
  </si>
  <si>
    <t>外国人学生_x000D_
総計(f+g)</t>
  </si>
  <si>
    <t>学部・研究科等別外国人留学生数</t>
  </si>
  <si>
    <t>小　計</t>
  </si>
  <si>
    <t>国費</t>
  </si>
  <si>
    <t>教養学部(前期課程)</t>
  </si>
  <si>
    <t>法学部</t>
  </si>
  <si>
    <t>医学部</t>
  </si>
  <si>
    <t>工学部</t>
  </si>
  <si>
    <t>文学部</t>
  </si>
  <si>
    <t>理学部</t>
  </si>
  <si>
    <t>農学部</t>
  </si>
  <si>
    <t>経済学部</t>
  </si>
  <si>
    <t>教養学部</t>
  </si>
  <si>
    <t>教育学部</t>
  </si>
  <si>
    <t>薬学部</t>
  </si>
  <si>
    <t>グローバルキャンパス推進本部</t>
  </si>
  <si>
    <t>小    計</t>
  </si>
  <si>
    <t>教育学研究科</t>
  </si>
  <si>
    <t>薬学系研究科</t>
  </si>
  <si>
    <t>情報理工学系研究科</t>
  </si>
  <si>
    <t>学際情報学府</t>
  </si>
  <si>
    <t>人文社会系研究科</t>
  </si>
  <si>
    <t>法学政治学研究科</t>
  </si>
  <si>
    <t>経済学研究科</t>
  </si>
  <si>
    <t>総合文化研究科</t>
  </si>
  <si>
    <t>理学系研究科</t>
  </si>
  <si>
    <t>工学系研究科</t>
  </si>
  <si>
    <t>農学生命科学研究科</t>
  </si>
  <si>
    <t>医学系研究科</t>
  </si>
  <si>
    <t>数理科学研究科</t>
  </si>
  <si>
    <t>新領域創成科学研究科</t>
  </si>
  <si>
    <t>公共政策学教育部</t>
  </si>
  <si>
    <t>医科学研究所</t>
  </si>
  <si>
    <t>地震研究所</t>
  </si>
  <si>
    <t>東洋文化研究所</t>
  </si>
  <si>
    <t>社会科学研究所</t>
  </si>
  <si>
    <t>生産技術研究所</t>
  </si>
  <si>
    <t>史料編纂所</t>
  </si>
  <si>
    <t>宇宙線研究所</t>
  </si>
  <si>
    <t>物性研究所</t>
  </si>
  <si>
    <t>先端科学技術研究センター</t>
  </si>
  <si>
    <t>大気海洋研究所</t>
  </si>
  <si>
    <t>定量生命科学研究所</t>
  </si>
  <si>
    <t>合    計</t>
  </si>
  <si>
    <t>国籍別外国人留学生数</t>
  </si>
  <si>
    <t>総計</t>
  </si>
  <si>
    <t>大学院等</t>
  </si>
  <si>
    <t>小計</t>
  </si>
  <si>
    <t>アジア</t>
  </si>
  <si>
    <t>パキスタン</t>
  </si>
  <si>
    <t>インド</t>
  </si>
  <si>
    <t>ネパール</t>
  </si>
  <si>
    <t>バングラデシュ</t>
  </si>
  <si>
    <t>スリランカ</t>
  </si>
  <si>
    <t>ミャンマー</t>
  </si>
  <si>
    <t>タイ</t>
  </si>
  <si>
    <t>マレーシア</t>
  </si>
  <si>
    <t>シンガポール</t>
  </si>
  <si>
    <t>インドネシア</t>
  </si>
  <si>
    <t>フィリピン</t>
  </si>
  <si>
    <t>韓国</t>
  </si>
  <si>
    <t>モンゴル</t>
  </si>
  <si>
    <t>ベトナム</t>
  </si>
  <si>
    <t>中国</t>
  </si>
  <si>
    <t>カンボジア</t>
  </si>
  <si>
    <t>ブータン</t>
  </si>
  <si>
    <t>ラオス</t>
  </si>
  <si>
    <t>ブルネイ</t>
  </si>
  <si>
    <t>台湾</t>
  </si>
  <si>
    <t>中近東</t>
  </si>
  <si>
    <t>イラン</t>
  </si>
  <si>
    <t>トルコ</t>
  </si>
  <si>
    <t>シリア</t>
  </si>
  <si>
    <t>レバノン</t>
  </si>
  <si>
    <t>イスラエル</t>
  </si>
  <si>
    <t>ヨルダン</t>
  </si>
  <si>
    <t>クウェート</t>
  </si>
  <si>
    <t>サウジアラビア</t>
  </si>
  <si>
    <t>パレスチナ</t>
  </si>
  <si>
    <t>アラブ首長国連邦</t>
  </si>
  <si>
    <t>アフリカ</t>
  </si>
  <si>
    <t>エジプト</t>
  </si>
  <si>
    <t>スーダン</t>
  </si>
  <si>
    <t>チュニジア</t>
  </si>
  <si>
    <t>アルジェリア</t>
  </si>
  <si>
    <t>マダガスカル</t>
  </si>
  <si>
    <t>ケニア</t>
  </si>
  <si>
    <t>タンザニア</t>
  </si>
  <si>
    <t>ガーナ</t>
  </si>
  <si>
    <t>カメルーン</t>
  </si>
  <si>
    <t>モロッコ</t>
  </si>
  <si>
    <t>セネガル</t>
  </si>
  <si>
    <t>ウガンダ</t>
  </si>
  <si>
    <t>ジンバブエ</t>
  </si>
  <si>
    <t>南アフリカ</t>
  </si>
  <si>
    <t>ベナン</t>
  </si>
  <si>
    <t>マラウイ</t>
  </si>
  <si>
    <t>モザンビーク</t>
  </si>
  <si>
    <t>ルワンダ</t>
  </si>
  <si>
    <t>ガンビア</t>
  </si>
  <si>
    <t>ブルキナファソ</t>
  </si>
  <si>
    <t>オセアニア</t>
  </si>
  <si>
    <t>オーストラリア</t>
  </si>
  <si>
    <t>ニュージーランド</t>
  </si>
  <si>
    <t>フィジー</t>
  </si>
  <si>
    <t>パラオ</t>
  </si>
  <si>
    <t>サモア独立国</t>
  </si>
  <si>
    <t>北米</t>
  </si>
  <si>
    <t>カナダ</t>
  </si>
  <si>
    <t>アメリカ</t>
  </si>
  <si>
    <t>中南米</t>
  </si>
  <si>
    <t>メキシコ</t>
  </si>
  <si>
    <t>コスタリカ</t>
  </si>
  <si>
    <t>キューバ</t>
  </si>
  <si>
    <t>ブラジル</t>
  </si>
  <si>
    <t>アルゼンチン</t>
  </si>
  <si>
    <t>チリ</t>
  </si>
  <si>
    <t>ボリビア</t>
  </si>
  <si>
    <t>ペルー</t>
  </si>
  <si>
    <t>エクアドル</t>
  </si>
  <si>
    <t>コロンビア</t>
  </si>
  <si>
    <t>ベネズエラ</t>
  </si>
  <si>
    <t>パナマ</t>
  </si>
  <si>
    <t>ジャマイカ</t>
  </si>
  <si>
    <t>ハイチ</t>
  </si>
  <si>
    <t>ヨーロッパ</t>
  </si>
  <si>
    <t>フィンランド</t>
  </si>
  <si>
    <t>スウェーデン</t>
  </si>
  <si>
    <t>ノルウェー</t>
  </si>
  <si>
    <t>デンマーク</t>
  </si>
  <si>
    <t>アイルランド</t>
  </si>
  <si>
    <t>イギリス</t>
  </si>
  <si>
    <t>ルクセンブルク</t>
  </si>
  <si>
    <t>オランダ</t>
  </si>
  <si>
    <t>ドイツ</t>
  </si>
  <si>
    <t>フランス</t>
  </si>
  <si>
    <t>スペイン</t>
  </si>
  <si>
    <t>ポルトガル</t>
  </si>
  <si>
    <t>イタリア</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</si>
  <si>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</si>
  <si>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</si>
  <si>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</si>
  <si>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</si>
  <si>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</si>
  <si>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</si>
  <si>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</si>
  <si>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</si>
  <si>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</si>
  <si>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</si>
  <si>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</si>
  <si>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</si>
  <si>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</si>
  <si>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</si>
  <si>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</si>
  <si>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</si>
  <si>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</si>
  <si>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</si>
  <si>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スロベニア</t>
  </si>
  <si>
    <t>セルビア</t>
  </si>
  <si>
    <t>コソボ</t>
  </si>
  <si>
    <t>キルギス</t>
  </si>
  <si>
    <t>ジョージア</t>
  </si>
  <si>
    <t>私費(c)
(在留資格「留学」の者)</t>
    <phoneticPr fontId="1"/>
  </si>
  <si>
    <t>全学生数に対する外国人留学生数の比率</t>
    <phoneticPr fontId="5"/>
  </si>
  <si>
    <t>A
全学生数</t>
    <rPh sb="2" eb="3">
      <t>ゼン</t>
    </rPh>
    <rPh sb="3" eb="6">
      <t>ガクセイスウ</t>
    </rPh>
    <phoneticPr fontId="5"/>
  </si>
  <si>
    <t>B
日本人学生数</t>
    <rPh sb="2" eb="5">
      <t>ニホンジン</t>
    </rPh>
    <rPh sb="5" eb="7">
      <t>ガクセイ</t>
    </rPh>
    <rPh sb="7" eb="8">
      <t>スウ</t>
    </rPh>
    <phoneticPr fontId="5"/>
  </si>
  <si>
    <r>
      <rPr>
        <sz val="11"/>
        <rFont val="ＭＳ Ｐゴシック"/>
        <family val="3"/>
        <charset val="128"/>
      </rPr>
      <t>C</t>
    </r>
    <r>
      <rPr>
        <sz val="11"/>
        <color theme="1"/>
        <rFont val="ＭＳ Ｐゴシック"/>
        <family val="3"/>
        <charset val="128"/>
      </rPr>
      <t xml:space="preserve">
留学生数
</t>
    </r>
    <r>
      <rPr>
        <sz val="8"/>
        <rFont val="ＭＳ Ｐゴシック"/>
        <family val="3"/>
        <charset val="128"/>
      </rPr>
      <t>（永住者等を含まない）</t>
    </r>
    <rPh sb="2" eb="4">
      <t>リュウガク</t>
    </rPh>
    <rPh sb="4" eb="5">
      <t>セイ</t>
    </rPh>
    <rPh sb="5" eb="6">
      <t>スウ</t>
    </rPh>
    <rPh sb="8" eb="11">
      <t>エイジュウシャ</t>
    </rPh>
    <rPh sb="11" eb="12">
      <t>ナド</t>
    </rPh>
    <phoneticPr fontId="5"/>
  </si>
  <si>
    <r>
      <rPr>
        <sz val="11"/>
        <rFont val="ＭＳ Ｐゴシック"/>
        <family val="3"/>
        <charset val="128"/>
      </rPr>
      <t>D</t>
    </r>
    <r>
      <rPr>
        <sz val="11"/>
        <color theme="1"/>
        <rFont val="ＭＳ Ｐゴシック"/>
        <family val="3"/>
        <charset val="128"/>
      </rPr>
      <t xml:space="preserve">
外国人学生数
</t>
    </r>
    <r>
      <rPr>
        <sz val="8"/>
        <rFont val="ＭＳ Ｐゴシック"/>
        <family val="3"/>
        <charset val="128"/>
      </rPr>
      <t>（永住者等を含む）</t>
    </r>
    <rPh sb="5" eb="8">
      <t>ガクセイスウ</t>
    </rPh>
    <phoneticPr fontId="5"/>
  </si>
  <si>
    <t>C/A
比　率</t>
    <rPh sb="4" eb="5">
      <t>ヒ</t>
    </rPh>
    <rPh sb="6" eb="7">
      <t>リツ</t>
    </rPh>
    <phoneticPr fontId="5"/>
  </si>
  <si>
    <t>前年度比率
(前年度同日現在)</t>
    <rPh sb="0" eb="4">
      <t>ゼンネンドヒ</t>
    </rPh>
    <rPh sb="3" eb="5">
      <t>ヒリツ</t>
    </rPh>
    <rPh sb="7" eb="10">
      <t>ゼンネンド</t>
    </rPh>
    <rPh sb="10" eb="12">
      <t>ドウジツ</t>
    </rPh>
    <rPh sb="12" eb="14">
      <t>ゲンザイ</t>
    </rPh>
    <phoneticPr fontId="5"/>
  </si>
  <si>
    <t>大学院</t>
    <phoneticPr fontId="5"/>
  </si>
  <si>
    <t>修士・博士課程</t>
    <rPh sb="0" eb="2">
      <t>シュウシ</t>
    </rPh>
    <rPh sb="3" eb="5">
      <t>ハカセ</t>
    </rPh>
    <rPh sb="5" eb="7">
      <t>カテイ</t>
    </rPh>
    <phoneticPr fontId="5"/>
  </si>
  <si>
    <t>専門職学位課程</t>
    <rPh sb="0" eb="2">
      <t>センモン</t>
    </rPh>
    <rPh sb="2" eb="3">
      <t>ショク</t>
    </rPh>
    <rPh sb="3" eb="5">
      <t>ガクイ</t>
    </rPh>
    <rPh sb="5" eb="7">
      <t>カテイ</t>
    </rPh>
    <phoneticPr fontId="5"/>
  </si>
  <si>
    <t>大学院外国人研究生</t>
    <rPh sb="3" eb="5">
      <t>ガイコク</t>
    </rPh>
    <rPh sb="5" eb="6">
      <t>ジン</t>
    </rPh>
    <rPh sb="6" eb="9">
      <t>ケンキュウセイ</t>
    </rPh>
    <phoneticPr fontId="5"/>
  </si>
  <si>
    <t>大学院研究生</t>
    <rPh sb="0" eb="3">
      <t>ダイガクイン</t>
    </rPh>
    <rPh sb="3" eb="6">
      <t>ケンキュウセイ</t>
    </rPh>
    <phoneticPr fontId="5"/>
  </si>
  <si>
    <t>大学院特別研究学生（※１）</t>
    <rPh sb="3" eb="5">
      <t>トクベツ</t>
    </rPh>
    <rPh sb="5" eb="7">
      <t>ケンキュウ</t>
    </rPh>
    <rPh sb="7" eb="9">
      <t>ガクセイ</t>
    </rPh>
    <phoneticPr fontId="5"/>
  </si>
  <si>
    <t>大学院科目等履修生</t>
    <rPh sb="3" eb="6">
      <t>カモクトウ</t>
    </rPh>
    <rPh sb="6" eb="9">
      <t>リシュウセイ</t>
    </rPh>
    <phoneticPr fontId="5"/>
  </si>
  <si>
    <t>大学院特別聴講学生（※１，２）</t>
    <rPh sb="0" eb="3">
      <t>ダイガクイン</t>
    </rPh>
    <rPh sb="3" eb="5">
      <t>トクベツ</t>
    </rPh>
    <rPh sb="5" eb="7">
      <t>チョウコウ</t>
    </rPh>
    <rPh sb="7" eb="9">
      <t>ガクセイ</t>
    </rPh>
    <phoneticPr fontId="5"/>
  </si>
  <si>
    <t>N.A</t>
  </si>
  <si>
    <t>N.A</t>
    <phoneticPr fontId="5"/>
  </si>
  <si>
    <t>N.A</t>
    <phoneticPr fontId="5"/>
  </si>
  <si>
    <t>計</t>
    <rPh sb="0" eb="1">
      <t>ケイ</t>
    </rPh>
    <phoneticPr fontId="5"/>
  </si>
  <si>
    <t>学部</t>
    <rPh sb="0" eb="2">
      <t>ガクブ</t>
    </rPh>
    <phoneticPr fontId="5"/>
  </si>
  <si>
    <t>正規学生</t>
    <phoneticPr fontId="5"/>
  </si>
  <si>
    <t>学部研究生</t>
    <phoneticPr fontId="5"/>
  </si>
  <si>
    <t>学部聴講生</t>
    <phoneticPr fontId="5"/>
  </si>
  <si>
    <t>学部特別聴講学生（※２）</t>
    <rPh sb="6" eb="7">
      <t>ガク</t>
    </rPh>
    <phoneticPr fontId="5"/>
  </si>
  <si>
    <t>N.A</t>
    <phoneticPr fontId="5"/>
  </si>
  <si>
    <t>研究所</t>
    <rPh sb="0" eb="3">
      <t>ケンキュウショ</t>
    </rPh>
    <phoneticPr fontId="5"/>
  </si>
  <si>
    <t>研究所研究生</t>
    <rPh sb="0" eb="3">
      <t>ケンキュウジョ</t>
    </rPh>
    <rPh sb="3" eb="6">
      <t>ケンキュウセイ</t>
    </rPh>
    <phoneticPr fontId="5"/>
  </si>
  <si>
    <t>総計</t>
    <rPh sb="0" eb="2">
      <t>ソウケイ</t>
    </rPh>
    <phoneticPr fontId="5"/>
  </si>
  <si>
    <t>小数点第3位を四捨五入</t>
    <rPh sb="2" eb="3">
      <t>テン</t>
    </rPh>
    <phoneticPr fontId="5"/>
  </si>
  <si>
    <t>※１　大学院特別研究学生と大学院特別聴講学生の身分を併せ持つ学生については、本表では大学院特別研究学生数のみにカウントしている。</t>
    <rPh sb="3" eb="6">
      <t>ダイガクイン</t>
    </rPh>
    <rPh sb="6" eb="8">
      <t>トクベツ</t>
    </rPh>
    <rPh sb="8" eb="10">
      <t>ケンキュウ</t>
    </rPh>
    <rPh sb="10" eb="12">
      <t>ガクセイ</t>
    </rPh>
    <rPh sb="13" eb="16">
      <t>ダイガクイン</t>
    </rPh>
    <rPh sb="16" eb="18">
      <t>トクベツ</t>
    </rPh>
    <rPh sb="18" eb="20">
      <t>チョウコウ</t>
    </rPh>
    <rPh sb="20" eb="22">
      <t>ガクセイ</t>
    </rPh>
    <rPh sb="23" eb="25">
      <t>ミブン</t>
    </rPh>
    <rPh sb="26" eb="27">
      <t>アワ</t>
    </rPh>
    <rPh sb="28" eb="29">
      <t>モ</t>
    </rPh>
    <rPh sb="30" eb="32">
      <t>ガクセイ</t>
    </rPh>
    <rPh sb="38" eb="39">
      <t>ホン</t>
    </rPh>
    <rPh sb="39" eb="40">
      <t>ヒョウ</t>
    </rPh>
    <rPh sb="42" eb="45">
      <t>ダイガクイン</t>
    </rPh>
    <rPh sb="45" eb="47">
      <t>トクベツ</t>
    </rPh>
    <rPh sb="47" eb="49">
      <t>ケンキュウ</t>
    </rPh>
    <rPh sb="49" eb="51">
      <t>ガクセイ</t>
    </rPh>
    <rPh sb="51" eb="52">
      <t>カズ</t>
    </rPh>
    <phoneticPr fontId="5"/>
  </si>
  <si>
    <t>※２　日本人の特別聴講学生、研究所研究生の数は調査していない。</t>
    <rPh sb="3" eb="6">
      <t>ニホンジン</t>
    </rPh>
    <rPh sb="7" eb="9">
      <t>トクベツ</t>
    </rPh>
    <rPh sb="9" eb="11">
      <t>チョウコウ</t>
    </rPh>
    <rPh sb="11" eb="13">
      <t>ガクセイ</t>
    </rPh>
    <rPh sb="21" eb="22">
      <t>カズ</t>
    </rPh>
    <rPh sb="23" eb="25">
      <t>チョウサ</t>
    </rPh>
    <phoneticPr fontId="5"/>
  </si>
  <si>
    <t>※３　学部正規学生と大学院科目等履修生の身分併せ持つ学生については、本表では学部正規学生数のみにカウントしている。</t>
    <rPh sb="3" eb="5">
      <t>ガクブ</t>
    </rPh>
    <rPh sb="5" eb="7">
      <t>セイキ</t>
    </rPh>
    <rPh sb="7" eb="9">
      <t>ガクセイ</t>
    </rPh>
    <rPh sb="10" eb="13">
      <t>ダイガクイン</t>
    </rPh>
    <rPh sb="13" eb="15">
      <t>カモク</t>
    </rPh>
    <rPh sb="15" eb="16">
      <t>トウ</t>
    </rPh>
    <rPh sb="16" eb="19">
      <t>リシュウセイ</t>
    </rPh>
    <rPh sb="20" eb="22">
      <t>ミブン</t>
    </rPh>
    <rPh sb="22" eb="23">
      <t>アワ</t>
    </rPh>
    <rPh sb="24" eb="25">
      <t>モ</t>
    </rPh>
    <rPh sb="26" eb="28">
      <t>ガクセイ</t>
    </rPh>
    <rPh sb="34" eb="35">
      <t>ホン</t>
    </rPh>
    <rPh sb="35" eb="36">
      <t>オモテ</t>
    </rPh>
    <rPh sb="38" eb="40">
      <t>ガクブ</t>
    </rPh>
    <rPh sb="40" eb="42">
      <t>セイキ</t>
    </rPh>
    <rPh sb="42" eb="45">
      <t>ガクセイスウ</t>
    </rPh>
    <phoneticPr fontId="5"/>
  </si>
  <si>
    <t>令和元年11月1日現在</t>
    <rPh sb="0" eb="2">
      <t>レイワ</t>
    </rPh>
    <rPh sb="2" eb="4">
      <t>ガンネン</t>
    </rPh>
    <phoneticPr fontId="5"/>
  </si>
  <si>
    <t>※本表「私費等」には、外国政府派遣留学生数も含む。</t>
    <rPh sb="1" eb="3">
      <t>ホンピョウ</t>
    </rPh>
    <rPh sb="4" eb="6">
      <t>シヒ</t>
    </rPh>
    <rPh sb="6" eb="7">
      <t>ナド</t>
    </rPh>
    <rPh sb="11" eb="13">
      <t>ガイコク</t>
    </rPh>
    <rPh sb="13" eb="15">
      <t>セイフ</t>
    </rPh>
    <rPh sb="15" eb="17">
      <t>ハケン</t>
    </rPh>
    <rPh sb="17" eb="20">
      <t>リュウガクセイ</t>
    </rPh>
    <rPh sb="20" eb="21">
      <t>カズ</t>
    </rPh>
    <rPh sb="22" eb="23">
      <t>フク</t>
    </rPh>
    <phoneticPr fontId="1"/>
  </si>
  <si>
    <t>私費等</t>
  </si>
  <si>
    <t>私費等</t>
    <rPh sb="2" eb="3">
      <t>トウ</t>
    </rPh>
    <phoneticPr fontId="1"/>
  </si>
  <si>
    <t>私費等</t>
    <rPh sb="2" eb="3">
      <t>ナド</t>
    </rPh>
    <phoneticPr fontId="1"/>
  </si>
  <si>
    <t>年度</t>
    <rPh sb="0" eb="2">
      <t>ネンド</t>
    </rPh>
    <phoneticPr fontId="5"/>
  </si>
  <si>
    <t>留学生総数</t>
    <phoneticPr fontId="18"/>
  </si>
  <si>
    <t>私費留学生※</t>
    <phoneticPr fontId="5"/>
  </si>
  <si>
    <t>国費留学生</t>
  </si>
  <si>
    <t>外国政府派遣留学生</t>
    <phoneticPr fontId="5"/>
  </si>
  <si>
    <t>※在留資格「留学」+「留学」以外</t>
    <rPh sb="1" eb="3">
      <t>ザイリュウ</t>
    </rPh>
    <rPh sb="3" eb="5">
      <t>シカク</t>
    </rPh>
    <rPh sb="6" eb="8">
      <t>リュウガク</t>
    </rPh>
    <rPh sb="11" eb="13">
      <t>リュウガク</t>
    </rPh>
    <rPh sb="14" eb="16">
      <t>イガイ</t>
    </rPh>
    <phoneticPr fontId="5"/>
  </si>
  <si>
    <t>.</t>
  </si>
  <si>
    <t>区分</t>
    <rPh sb="0" eb="2">
      <t>クブン</t>
    </rPh>
    <phoneticPr fontId="5"/>
  </si>
  <si>
    <t>人数</t>
    <rPh sb="0" eb="2">
      <t>ニンズウ</t>
    </rPh>
    <phoneticPr fontId="5"/>
  </si>
  <si>
    <t>比率</t>
    <rPh sb="0" eb="2">
      <t>ヒリツ</t>
    </rPh>
    <phoneticPr fontId="5"/>
  </si>
  <si>
    <t>私費留学生</t>
    <rPh sb="0" eb="2">
      <t>シヒ</t>
    </rPh>
    <rPh sb="2" eb="5">
      <t>リュウガクセイ</t>
    </rPh>
    <phoneticPr fontId="5"/>
  </si>
  <si>
    <t>国費留学生</t>
    <rPh sb="0" eb="2">
      <t>コクヒ</t>
    </rPh>
    <rPh sb="2" eb="5">
      <t>リュウガクセイ</t>
    </rPh>
    <phoneticPr fontId="5"/>
  </si>
  <si>
    <t>外国政府派遣</t>
    <rPh sb="0" eb="2">
      <t>ガイコク</t>
    </rPh>
    <rPh sb="2" eb="4">
      <t>セイフ</t>
    </rPh>
    <rPh sb="4" eb="6">
      <t>ハケン</t>
    </rPh>
    <phoneticPr fontId="5"/>
  </si>
  <si>
    <t>性別</t>
    <rPh sb="0" eb="2">
      <t>セイベツ</t>
    </rPh>
    <phoneticPr fontId="5"/>
  </si>
  <si>
    <t>男性</t>
    <rPh sb="0" eb="2">
      <t>ダンセイ</t>
    </rPh>
    <phoneticPr fontId="5"/>
  </si>
  <si>
    <t>女性</t>
    <rPh sb="0" eb="2">
      <t>ジョセイ</t>
    </rPh>
    <phoneticPr fontId="5"/>
  </si>
  <si>
    <t>順位</t>
    <rPh sb="0" eb="2">
      <t>ジュンイ</t>
    </rPh>
    <phoneticPr fontId="5"/>
  </si>
  <si>
    <t>国　籍</t>
    <rPh sb="0" eb="1">
      <t>クニ</t>
    </rPh>
    <rPh sb="2" eb="3">
      <t>セキ</t>
    </rPh>
    <phoneticPr fontId="5"/>
  </si>
  <si>
    <t>人　数</t>
    <rPh sb="0" eb="1">
      <t>ヒト</t>
    </rPh>
    <rPh sb="2" eb="3">
      <t>カズ</t>
    </rPh>
    <phoneticPr fontId="5"/>
  </si>
  <si>
    <t>その他</t>
    <rPh sb="2" eb="3">
      <t>タ</t>
    </rPh>
    <phoneticPr fontId="5"/>
  </si>
  <si>
    <t>合計</t>
    <rPh sb="0" eb="2">
      <t>ゴウケイ</t>
    </rPh>
    <phoneticPr fontId="5"/>
  </si>
  <si>
    <t>地域</t>
    <rPh sb="0" eb="2">
      <t>チイキ</t>
    </rPh>
    <phoneticPr fontId="5"/>
  </si>
  <si>
    <t>アジア</t>
    <phoneticPr fontId="5"/>
  </si>
  <si>
    <t>ヨーロッパ</t>
    <phoneticPr fontId="5"/>
  </si>
  <si>
    <t>北米</t>
    <rPh sb="0" eb="2">
      <t>ホクベイ</t>
    </rPh>
    <phoneticPr fontId="5"/>
  </si>
  <si>
    <t>中南米</t>
    <rPh sb="0" eb="3">
      <t>チュウナンベイ</t>
    </rPh>
    <phoneticPr fontId="5"/>
  </si>
  <si>
    <t>アフリカ</t>
    <phoneticPr fontId="5"/>
  </si>
  <si>
    <t>中近東</t>
    <rPh sb="0" eb="3">
      <t>チュウキントウ</t>
    </rPh>
    <phoneticPr fontId="5"/>
  </si>
  <si>
    <t>オセアニア</t>
    <phoneticPr fontId="5"/>
  </si>
  <si>
    <t>※割合は小数点第2位を四捨五入</t>
    <rPh sb="1" eb="3">
      <t>ワリアイ</t>
    </rPh>
    <rPh sb="4" eb="7">
      <t>ショウスウテン</t>
    </rPh>
    <rPh sb="7" eb="8">
      <t>ダイ</t>
    </rPh>
    <rPh sb="9" eb="10">
      <t>イ</t>
    </rPh>
    <rPh sb="11" eb="15">
      <t>シシャゴニュウ</t>
    </rPh>
    <phoneticPr fontId="5"/>
  </si>
  <si>
    <t xml:space="preserve">                                                                                            </t>
    <phoneticPr fontId="5"/>
  </si>
  <si>
    <t>R1</t>
    <phoneticPr fontId="1"/>
  </si>
  <si>
    <t>H5</t>
    <phoneticPr fontId="1"/>
  </si>
  <si>
    <r>
      <t>令和元年11月1日現在　外国人学生数
－国費外国人留学生数719人、私費外国人留学生数3,777人、外国政府派遣留学生数16人、その他の外国人学生（永住者等）数380人－
　</t>
    </r>
    <r>
      <rPr>
        <sz val="11"/>
        <rFont val="ＭＳ 明朝"/>
        <family val="1"/>
        <charset val="128"/>
      </rPr>
      <t>本学では、毎年5月と11月の年2回、同月1日現在の外国人学生数を調査している。これをもとに各年度11月1日現在の外国人留学生数の推移を示した。また、本年11月1日現在の外国人学生数の詳細は次頁以降のとおりである。</t>
    </r>
    <rPh sb="0" eb="2">
      <t>レイワ</t>
    </rPh>
    <rPh sb="2" eb="4">
      <t>ガンネン</t>
    </rPh>
    <rPh sb="6" eb="7">
      <t>ガツ</t>
    </rPh>
    <rPh sb="8" eb="9">
      <t>ニチ</t>
    </rPh>
    <rPh sb="9" eb="11">
      <t>ゲンザイ</t>
    </rPh>
    <rPh sb="74" eb="77">
      <t>エイジュウシャ</t>
    </rPh>
    <rPh sb="77" eb="78">
      <t>ナド</t>
    </rPh>
    <rPh sb="179" eb="181">
      <t>ショウサイ</t>
    </rPh>
    <phoneticPr fontId="5"/>
  </si>
  <si>
    <t>フィリピン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</si>
</sst>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2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游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9"/>
      <color theme="1"/>
      <name val="ＭＳ Ｐゴシック"/>
      <family val="3"/>
      <charset val="128"/>
    </font>
    <font>
      <sz val="11"/>
      <color theme="1"/>
      <name val="游ゴシック"/>
      <family val="3"/>
      <charset val="128"/>
      <scheme val="minor"/>
    </font>
    <font>
      <sz val="8"/>
      <name val="ＭＳ Ｐゴシック"/>
      <family val="3"/>
      <charset val="128"/>
    </font>
    <font>
      <sz val="11"/>
      <name val="游ゴシック"/>
      <family val="3"/>
      <charset val="128"/>
      <scheme val="minor"/>
    </font>
    <font>
      <sz val="11"/>
      <name val="MS UI Gothic"/>
      <family val="3"/>
      <charset val="128"/>
    </font>
    <font>
      <sz val="14"/>
      <name val="ＭＳ Ｐゴシック"/>
      <family val="3"/>
      <charset val="128"/>
    </font>
    <font>
      <sz val="14"/>
      <name val="MS UI Gothic"/>
      <family val="3"/>
      <charset val="128"/>
    </font>
    <font>
      <b/>
      <sz val="11"/>
      <name val="ＭＳ Ｐゴシック"/>
      <family val="3"/>
      <charset val="128"/>
    </font>
    <font>
      <sz val="11"/>
      <color theme="1"/>
      <name val="游ゴシック"/>
      <family val="2"/>
      <charset val="128"/>
      <scheme val="minor"/>
    </font>
    <font>
      <b/>
      <sz val="11"/>
      <name val="ＭＳ 明朝"/>
      <family val="1"/>
      <charset val="128"/>
    </font>
    <font>
      <sz val="11"/>
      <name val="ＭＳ 明朝"/>
      <family val="1"/>
      <charset val="128"/>
    </font>
    <font>
      <sz val="6"/>
      <name val="Osaka"/>
      <family val="3"/>
      <charset val="128"/>
    </font>
    <font>
      <sz val="11"/>
      <color indexed="8"/>
      <name val="ＭＳ Ｐゴシック"/>
      <family val="3"/>
      <charset val="128"/>
    </font>
    <font>
      <sz val="12"/>
      <name val="ＭＳ Ｐゴシック"/>
      <family val="3"/>
      <charset val="128"/>
    </font>
    <font>
      <sz val="7"/>
      <color rgb="FF000000"/>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indexed="65"/>
        <bgColor indexed="8"/>
      </patternFill>
    </fill>
  </fills>
  <borders count="12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ck">
        <color indexed="8"/>
      </bottom>
      <diagonal/>
    </border>
    <border>
      <left style="thin">
        <color indexed="8"/>
      </left>
      <right style="thin">
        <color indexed="8"/>
      </right>
      <top/>
      <bottom style="thin">
        <color indexed="8"/>
      </bottom>
      <diagonal/>
    </border>
    <border>
      <left style="thick">
        <color indexed="8"/>
      </left>
      <right style="thick">
        <color indexed="8"/>
      </right>
      <top style="thin">
        <color indexed="8"/>
      </top>
      <bottom style="thick">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n">
        <color indexed="8"/>
      </right>
      <top style="thick">
        <color indexed="8"/>
      </top>
      <bottom style="thin">
        <color indexed="8"/>
      </bottom>
      <diagonal/>
    </border>
    <border>
      <left/>
      <right style="thin">
        <color indexed="8"/>
      </right>
      <top style="thick">
        <color indexed="8"/>
      </top>
      <bottom style="thick">
        <color indexed="8"/>
      </bottom>
      <diagonal/>
    </border>
    <border>
      <left/>
      <right style="thin">
        <color indexed="8"/>
      </right>
      <top style="thin">
        <color indexed="8"/>
      </top>
      <bottom style="thin">
        <color indexed="8"/>
      </bottom>
      <diagonal/>
    </border>
    <border>
      <left/>
      <right style="thin">
        <color indexed="8"/>
      </right>
      <top style="thin">
        <color indexed="8"/>
      </top>
      <bottom style="thick">
        <color indexed="8"/>
      </bottom>
      <diagonal/>
    </border>
    <border>
      <left/>
      <right style="thin">
        <color indexed="8"/>
      </right>
      <top/>
      <bottom style="thin">
        <color indexed="8"/>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bottom style="thin">
        <color indexed="8"/>
      </bottom>
      <diagonal/>
    </border>
    <border>
      <left style="thick">
        <color indexed="8"/>
      </left>
      <right style="thick">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double">
        <color indexed="8"/>
      </right>
      <top style="thick">
        <color indexed="8"/>
      </top>
      <bottom style="thick">
        <color indexed="8"/>
      </bottom>
      <diagonal/>
    </border>
    <border>
      <left style="thin">
        <color indexed="8"/>
      </left>
      <right style="double">
        <color indexed="8"/>
      </right>
      <top style="thick">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thick">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top style="thick">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ck">
        <color indexed="8"/>
      </bottom>
      <diagonal/>
    </border>
    <border>
      <left style="thin">
        <color indexed="8"/>
      </left>
      <right/>
      <top/>
      <bottom style="thin">
        <color indexed="8"/>
      </bottom>
      <diagonal/>
    </border>
    <border>
      <left style="thin">
        <color indexed="8"/>
      </left>
      <right/>
      <top style="thin">
        <color indexed="8"/>
      </top>
      <bottom/>
      <diagonal/>
    </border>
    <border>
      <left/>
      <right/>
      <top style="thick">
        <color indexed="8"/>
      </top>
      <bottom style="thin">
        <color indexed="8"/>
      </bottom>
      <diagonal/>
    </border>
    <border>
      <left/>
      <right/>
      <top style="thin">
        <color indexed="8"/>
      </top>
      <bottom style="thin">
        <color indexed="8"/>
      </bottom>
      <diagonal/>
    </border>
    <border>
      <left/>
      <right/>
      <top style="thin">
        <color indexed="8"/>
      </top>
      <bottom style="thick">
        <color indexed="8"/>
      </bottom>
      <diagonal/>
    </border>
    <border>
      <left/>
      <right/>
      <top/>
      <bottom style="thin">
        <color indexed="8"/>
      </bottom>
      <diagonal/>
    </border>
    <border>
      <left/>
      <right/>
      <top style="thin">
        <color indexed="8"/>
      </top>
      <bottom/>
      <diagonal/>
    </border>
    <border>
      <left style="thin">
        <color indexed="8"/>
      </left>
      <right style="thick">
        <color indexed="8"/>
      </right>
      <top/>
      <bottom style="thin">
        <color indexed="8"/>
      </bottom>
      <diagonal/>
    </border>
    <border>
      <left style="thin">
        <color indexed="8"/>
      </left>
      <right style="thick">
        <color indexed="8"/>
      </right>
      <top style="thin">
        <color indexed="8"/>
      </top>
      <bottom/>
      <diagonal/>
    </border>
    <border>
      <left style="thin">
        <color indexed="8"/>
      </left>
      <right style="thin">
        <color indexed="8"/>
      </right>
      <top style="thick">
        <color indexed="8"/>
      </top>
      <bottom style="thick">
        <color indexed="8"/>
      </bottom>
      <diagonal/>
    </border>
    <border>
      <left style="thick">
        <color indexed="8"/>
      </left>
      <right style="double">
        <color indexed="8"/>
      </right>
      <top style="thick">
        <color indexed="8"/>
      </top>
      <bottom style="thin">
        <color indexed="8"/>
      </bottom>
      <diagonal/>
    </border>
    <border>
      <left style="thick">
        <color indexed="8"/>
      </left>
      <right style="double">
        <color indexed="8"/>
      </right>
      <top style="thin">
        <color indexed="8"/>
      </top>
      <bottom style="thin">
        <color indexed="8"/>
      </bottom>
      <diagonal/>
    </border>
    <border>
      <left style="thick">
        <color indexed="8"/>
      </left>
      <right style="double">
        <color indexed="8"/>
      </right>
      <top style="thin">
        <color indexed="8"/>
      </top>
      <bottom style="thick">
        <color indexed="8"/>
      </bottom>
      <diagonal/>
    </border>
    <border>
      <left style="thin">
        <color indexed="8"/>
      </left>
      <right/>
      <top style="thick">
        <color indexed="8"/>
      </top>
      <bottom style="thick">
        <color indexed="8"/>
      </bottom>
      <diagonal/>
    </border>
    <border>
      <left/>
      <right style="thick">
        <color indexed="8"/>
      </right>
      <top style="thick">
        <color indexed="8"/>
      </top>
      <bottom style="thin">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right style="thick">
        <color indexed="8"/>
      </right>
      <top style="thick">
        <color indexed="8"/>
      </top>
      <bottom style="thick">
        <color indexed="8"/>
      </bottom>
      <diagonal/>
    </border>
    <border>
      <left style="thin">
        <color indexed="8"/>
      </left>
      <right style="thin">
        <color indexed="8"/>
      </right>
      <top style="thick">
        <color indexed="8"/>
      </top>
      <bottom style="double">
        <color indexed="8"/>
      </bottom>
      <diagonal/>
    </border>
    <border>
      <left style="thin">
        <color indexed="8"/>
      </left>
      <right style="double">
        <color indexed="8"/>
      </right>
      <top style="thick">
        <color indexed="8"/>
      </top>
      <bottom style="double">
        <color indexed="8"/>
      </bottom>
      <diagonal/>
    </border>
    <border>
      <left/>
      <right style="thin">
        <color indexed="8"/>
      </right>
      <top style="thick">
        <color indexed="8"/>
      </top>
      <bottom style="double">
        <color indexed="8"/>
      </bottom>
      <diagonal/>
    </border>
    <border>
      <left style="thin">
        <color indexed="8"/>
      </left>
      <right/>
      <top style="thick">
        <color indexed="8"/>
      </top>
      <bottom style="double">
        <color indexed="8"/>
      </bottom>
      <diagonal/>
    </border>
    <border>
      <left/>
      <right/>
      <top style="thick">
        <color indexed="8"/>
      </top>
      <bottom style="double">
        <color indexed="8"/>
      </bottom>
      <diagonal/>
    </border>
    <border>
      <left style="thick">
        <color indexed="8"/>
      </left>
      <right style="double">
        <color indexed="8"/>
      </right>
      <top style="thin">
        <color indexed="8"/>
      </top>
      <bottom/>
      <diagonal/>
    </border>
    <border>
      <left/>
      <right style="thick">
        <color indexed="8"/>
      </right>
      <top style="thin">
        <color indexed="8"/>
      </top>
      <bottom/>
      <diagonal/>
    </border>
    <border>
      <left style="thick">
        <color indexed="8"/>
      </left>
      <right style="double">
        <color indexed="8"/>
      </right>
      <top style="thick">
        <color indexed="8"/>
      </top>
      <bottom style="double">
        <color indexed="8"/>
      </bottom>
      <diagonal/>
    </border>
    <border>
      <left style="thick">
        <color indexed="8"/>
      </left>
      <right style="double">
        <color indexed="8"/>
      </right>
      <top/>
      <bottom style="thin">
        <color indexed="8"/>
      </bottom>
      <diagonal/>
    </border>
    <border>
      <left/>
      <right style="thick">
        <color indexed="8"/>
      </right>
      <top style="thick">
        <color indexed="8"/>
      </top>
      <bottom style="double">
        <color indexed="8"/>
      </bottom>
      <diagonal/>
    </border>
    <border>
      <left/>
      <right style="thick">
        <color indexed="8"/>
      </right>
      <top/>
      <bottom style="thin">
        <color indexed="8"/>
      </bottom>
      <diagonal/>
    </border>
    <border>
      <left style="thick">
        <color indexed="8"/>
      </left>
      <right style="double">
        <color indexed="8"/>
      </right>
      <top/>
      <bottom style="thick">
        <color indexed="8"/>
      </bottom>
      <diagonal/>
    </border>
    <border>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top/>
      <bottom style="thick">
        <color indexed="8"/>
      </bottom>
      <diagonal/>
    </border>
    <border>
      <left style="thin">
        <color indexed="8"/>
      </left>
      <right style="double">
        <color indexed="8"/>
      </right>
      <top/>
      <bottom style="thick">
        <color indexed="8"/>
      </bottom>
      <diagonal/>
    </border>
    <border>
      <left/>
      <right/>
      <top/>
      <bottom style="thick">
        <color indexed="8"/>
      </bottom>
      <diagonal/>
    </border>
    <border>
      <left/>
      <right style="thick">
        <color indexed="8"/>
      </right>
      <top/>
      <bottom style="thick">
        <color indexed="8"/>
      </bottom>
      <diagonal/>
    </border>
    <border>
      <left style="thick">
        <color indexed="8"/>
      </left>
      <right style="thick">
        <color indexed="8"/>
      </right>
      <top style="thick">
        <color indexed="8"/>
      </top>
      <bottom style="double">
        <color indexed="8"/>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top style="thin">
        <color indexed="8"/>
      </top>
      <bottom style="thick">
        <color indexed="8"/>
      </bottom>
      <diagonal/>
    </border>
    <border>
      <left/>
      <right style="double">
        <color indexed="8"/>
      </right>
      <top style="thin">
        <color indexed="8"/>
      </top>
      <bottom style="thick">
        <color indexed="8"/>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hair">
        <color indexed="64"/>
      </top>
      <bottom/>
      <diagonal/>
    </border>
    <border>
      <left style="dotted">
        <color indexed="64"/>
      </left>
      <right style="dotted">
        <color indexed="64"/>
      </right>
      <top style="hair">
        <color indexed="64"/>
      </top>
      <bottom style="thin">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right/>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3" fillId="0" borderId="0">
      <alignment vertical="top" wrapText="1"/>
      <protection locked="0"/>
    </xf>
    <xf numFmtId="0" fontId="6" fillId="0" borderId="0"/>
    <xf numFmtId="0" fontId="8" fillId="0" borderId="0">
      <alignment vertical="center"/>
    </xf>
    <xf numFmtId="38" fontId="15"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cellStyleXfs>
  <cellXfs count="301">
    <xf numFmtId="0" fontId="0" fillId="0" borderId="0" xfId="0">
      <alignment vertical="center"/>
    </xf>
    <xf numFmtId="0" fontId="3" fillId="0" borderId="0" xfId="1" applyNumberFormat="1" applyAlignment="1" applyProtection="1"/>
    <xf numFmtId="0" fontId="6" fillId="0" borderId="0" xfId="2"/>
    <xf numFmtId="0" fontId="7" fillId="0" borderId="0" xfId="1" applyNumberFormat="1" applyFont="1" applyAlignment="1" applyProtection="1"/>
    <xf numFmtId="0" fontId="8" fillId="0" borderId="0" xfId="2" applyNumberFormat="1" applyFont="1" applyFill="1"/>
    <xf numFmtId="0" fontId="6" fillId="0" borderId="0" xfId="2" applyNumberFormat="1" applyFont="1" applyFill="1"/>
    <xf numFmtId="10" fontId="3" fillId="0" borderId="0" xfId="1" applyNumberFormat="1" applyAlignment="1" applyProtection="1">
      <alignment horizontal="right"/>
    </xf>
    <xf numFmtId="10" fontId="2" fillId="0" borderId="0" xfId="1" applyNumberFormat="1" applyFont="1" applyAlignment="1" applyProtection="1">
      <alignment horizontal="right"/>
    </xf>
    <xf numFmtId="0" fontId="7" fillId="2" borderId="71" xfId="1" applyNumberFormat="1" applyFont="1" applyFill="1" applyBorder="1" applyAlignment="1" applyProtection="1">
      <alignment wrapText="1"/>
    </xf>
    <xf numFmtId="0" fontId="6" fillId="2" borderId="72" xfId="2" applyNumberFormat="1" applyFont="1" applyFill="1" applyBorder="1" applyAlignment="1">
      <alignment wrapText="1"/>
    </xf>
    <xf numFmtId="0" fontId="6" fillId="2" borderId="73" xfId="2" applyNumberFormat="1" applyFont="1" applyFill="1" applyBorder="1" applyAlignment="1">
      <alignment horizontal="center" vertical="top" wrapText="1"/>
    </xf>
    <xf numFmtId="0" fontId="6" fillId="2" borderId="74" xfId="2" applyNumberFormat="1" applyFont="1" applyFill="1" applyBorder="1" applyAlignment="1">
      <alignment horizontal="center" vertical="top" wrapText="1"/>
    </xf>
    <xf numFmtId="0" fontId="2" fillId="2" borderId="74" xfId="2" applyNumberFormat="1" applyFont="1" applyFill="1" applyBorder="1" applyAlignment="1">
      <alignment horizontal="center" vertical="top" wrapText="1"/>
    </xf>
    <xf numFmtId="10" fontId="6" fillId="2" borderId="75" xfId="2" applyNumberFormat="1" applyFont="1" applyFill="1" applyBorder="1" applyAlignment="1">
      <alignment horizontal="center" vertical="center" wrapText="1"/>
    </xf>
    <xf numFmtId="10" fontId="6" fillId="2" borderId="76" xfId="1" applyNumberFormat="1" applyFont="1" applyFill="1" applyBorder="1" applyAlignment="1" applyProtection="1">
      <alignment horizontal="center" vertical="center" wrapText="1"/>
    </xf>
    <xf numFmtId="0" fontId="3" fillId="0" borderId="0" xfId="1" applyNumberFormat="1" applyAlignment="1" applyProtection="1">
      <alignment wrapText="1"/>
    </xf>
    <xf numFmtId="0" fontId="2" fillId="0" borderId="78" xfId="2" applyNumberFormat="1" applyFont="1" applyFill="1" applyBorder="1" applyAlignment="1">
      <alignment vertical="center"/>
    </xf>
    <xf numFmtId="176" fontId="6" fillId="0" borderId="80" xfId="2" applyNumberFormat="1" applyFont="1" applyFill="1" applyBorder="1" applyAlignment="1">
      <alignment vertical="center"/>
    </xf>
    <xf numFmtId="10" fontId="6" fillId="0" borderId="81" xfId="2" applyNumberFormat="1" applyFont="1" applyFill="1" applyBorder="1" applyAlignment="1">
      <alignment horizontal="right" vertical="center"/>
    </xf>
    <xf numFmtId="10" fontId="6" fillId="0" borderId="82" xfId="2" applyNumberFormat="1" applyFont="1" applyFill="1" applyBorder="1" applyAlignment="1">
      <alignment vertical="center"/>
    </xf>
    <xf numFmtId="0" fontId="3" fillId="0" borderId="0" xfId="1" applyNumberFormat="1" applyAlignment="1" applyProtection="1">
      <alignment vertical="center"/>
    </xf>
    <xf numFmtId="0" fontId="2" fillId="0" borderId="84" xfId="2" applyNumberFormat="1" applyFont="1" applyFill="1" applyBorder="1" applyAlignment="1">
      <alignment vertical="center"/>
    </xf>
    <xf numFmtId="176" fontId="6" fillId="0" borderId="86" xfId="2" applyNumberFormat="1" applyFont="1" applyFill="1" applyBorder="1" applyAlignment="1">
      <alignment vertical="center"/>
    </xf>
    <xf numFmtId="10" fontId="6" fillId="0" borderId="87" xfId="2" applyNumberFormat="1" applyFont="1" applyFill="1" applyBorder="1" applyAlignment="1">
      <alignment horizontal="right" vertical="center"/>
    </xf>
    <xf numFmtId="10" fontId="6" fillId="0" borderId="88" xfId="2" applyNumberFormat="1" applyFont="1" applyFill="1" applyBorder="1" applyAlignment="1">
      <alignment vertical="center"/>
    </xf>
    <xf numFmtId="0" fontId="2" fillId="3" borderId="84" xfId="2" applyNumberFormat="1" applyFont="1" applyFill="1" applyBorder="1" applyAlignment="1">
      <alignment vertical="center"/>
    </xf>
    <xf numFmtId="10" fontId="6" fillId="3" borderId="87" xfId="2" applyNumberFormat="1" applyFont="1" applyFill="1" applyBorder="1" applyAlignment="1">
      <alignment horizontal="right" vertical="center"/>
    </xf>
    <xf numFmtId="10" fontId="6" fillId="3" borderId="88" xfId="2" applyNumberFormat="1" applyFont="1" applyFill="1" applyBorder="1" applyAlignment="1">
      <alignment vertical="center"/>
    </xf>
    <xf numFmtId="0" fontId="6" fillId="3" borderId="84" xfId="2" applyNumberFormat="1" applyFont="1" applyFill="1" applyBorder="1" applyAlignment="1">
      <alignment vertical="center"/>
    </xf>
    <xf numFmtId="0" fontId="2" fillId="3" borderId="89" xfId="2" applyNumberFormat="1" applyFont="1" applyFill="1" applyBorder="1" applyAlignment="1">
      <alignment vertical="center"/>
    </xf>
    <xf numFmtId="176" fontId="6" fillId="0" borderId="90" xfId="2" applyNumberFormat="1" applyFont="1" applyFill="1" applyBorder="1" applyAlignment="1">
      <alignment horizontal="right" vertical="center"/>
    </xf>
    <xf numFmtId="176" fontId="6" fillId="3" borderId="91" xfId="2" applyNumberFormat="1" applyFont="1" applyFill="1" applyBorder="1" applyAlignment="1">
      <alignment horizontal="right" vertical="center"/>
    </xf>
    <xf numFmtId="176" fontId="6" fillId="0" borderId="90" xfId="2" applyNumberFormat="1" applyFont="1" applyFill="1" applyBorder="1" applyAlignment="1">
      <alignment vertical="center"/>
    </xf>
    <xf numFmtId="10" fontId="6" fillId="3" borderId="92" xfId="2" applyNumberFormat="1" applyFont="1" applyFill="1" applyBorder="1" applyAlignment="1">
      <alignment horizontal="right" vertical="center"/>
    </xf>
    <xf numFmtId="10" fontId="6" fillId="3" borderId="93" xfId="2" applyNumberFormat="1" applyFont="1" applyFill="1" applyBorder="1" applyAlignment="1">
      <alignment horizontal="right" vertical="center"/>
    </xf>
    <xf numFmtId="0" fontId="6" fillId="4" borderId="95" xfId="2" applyNumberFormat="1" applyFont="1" applyFill="1" applyBorder="1" applyAlignment="1">
      <alignment vertical="center"/>
    </xf>
    <xf numFmtId="176" fontId="2" fillId="4" borderId="96" xfId="2" applyNumberFormat="1" applyFont="1" applyFill="1" applyBorder="1" applyAlignment="1">
      <alignment vertical="center"/>
    </xf>
    <xf numFmtId="176" fontId="2" fillId="4" borderId="97" xfId="2" applyNumberFormat="1" applyFont="1" applyFill="1" applyBorder="1" applyAlignment="1">
      <alignment vertical="center"/>
    </xf>
    <xf numFmtId="176" fontId="6" fillId="4" borderId="97" xfId="2" applyNumberFormat="1" applyFont="1" applyFill="1" applyBorder="1" applyAlignment="1">
      <alignment vertical="center"/>
    </xf>
    <xf numFmtId="10" fontId="2" fillId="4" borderId="98" xfId="2" applyNumberFormat="1" applyFont="1" applyFill="1" applyBorder="1" applyAlignment="1">
      <alignment horizontal="right" vertical="center"/>
    </xf>
    <xf numFmtId="10" fontId="2" fillId="4" borderId="99" xfId="2" applyNumberFormat="1" applyFont="1" applyFill="1" applyBorder="1" applyAlignment="1">
      <alignment horizontal="right" vertical="center"/>
    </xf>
    <xf numFmtId="0" fontId="6" fillId="3" borderId="101" xfId="2" applyNumberFormat="1" applyFont="1" applyFill="1" applyBorder="1" applyAlignment="1">
      <alignment vertical="center"/>
    </xf>
    <xf numFmtId="176" fontId="2" fillId="3" borderId="103" xfId="2" applyNumberFormat="1" applyFont="1" applyFill="1" applyBorder="1" applyAlignment="1">
      <alignment vertical="center"/>
    </xf>
    <xf numFmtId="176" fontId="2" fillId="0" borderId="103" xfId="2" applyNumberFormat="1" applyFont="1" applyFill="1" applyBorder="1" applyAlignment="1">
      <alignment vertical="center"/>
    </xf>
    <xf numFmtId="10" fontId="2" fillId="3" borderId="104" xfId="2" applyNumberFormat="1" applyFont="1" applyFill="1" applyBorder="1" applyAlignment="1">
      <alignment horizontal="right" vertical="center"/>
    </xf>
    <xf numFmtId="10" fontId="2" fillId="3" borderId="105" xfId="2" applyNumberFormat="1" applyFont="1" applyFill="1" applyBorder="1" applyAlignment="1">
      <alignment vertical="center"/>
    </xf>
    <xf numFmtId="176" fontId="2" fillId="0" borderId="86" xfId="2" applyNumberFormat="1" applyFont="1" applyFill="1" applyBorder="1" applyAlignment="1">
      <alignment vertical="center"/>
    </xf>
    <xf numFmtId="10" fontId="2" fillId="3" borderId="87" xfId="2" applyNumberFormat="1" applyFont="1" applyFill="1" applyBorder="1" applyAlignment="1">
      <alignment horizontal="right" vertical="center"/>
    </xf>
    <xf numFmtId="10" fontId="2" fillId="3" borderId="88" xfId="2" applyNumberFormat="1" applyFont="1" applyFill="1" applyBorder="1" applyAlignment="1">
      <alignment vertical="center"/>
    </xf>
    <xf numFmtId="0" fontId="2" fillId="3" borderId="106" xfId="2" applyNumberFormat="1" applyFont="1" applyFill="1" applyBorder="1" applyAlignment="1">
      <alignment vertical="center"/>
    </xf>
    <xf numFmtId="176" fontId="6" fillId="3" borderId="90" xfId="2" applyNumberFormat="1" applyFont="1" applyFill="1" applyBorder="1" applyAlignment="1">
      <alignment horizontal="right" vertical="center"/>
    </xf>
    <xf numFmtId="176" fontId="2" fillId="0" borderId="91" xfId="2" applyNumberFormat="1" applyFont="1" applyFill="1" applyBorder="1" applyAlignment="1">
      <alignment vertical="center"/>
    </xf>
    <xf numFmtId="10" fontId="6" fillId="3" borderId="107" xfId="2" applyNumberFormat="1" applyFont="1" applyFill="1" applyBorder="1" applyAlignment="1">
      <alignment horizontal="right" vertical="center"/>
    </xf>
    <xf numFmtId="10" fontId="6" fillId="3" borderId="108" xfId="2" applyNumberFormat="1" applyFont="1" applyFill="1" applyBorder="1" applyAlignment="1">
      <alignment horizontal="right" vertical="center"/>
    </xf>
    <xf numFmtId="0" fontId="6" fillId="4" borderId="109" xfId="2" applyNumberFormat="1" applyFont="1" applyFill="1" applyBorder="1" applyAlignment="1">
      <alignment vertical="center"/>
    </xf>
    <xf numFmtId="176" fontId="2" fillId="4" borderId="110" xfId="2" applyNumberFormat="1" applyFont="1" applyFill="1" applyBorder="1" applyAlignment="1">
      <alignment vertical="center"/>
    </xf>
    <xf numFmtId="0" fontId="6" fillId="3" borderId="112" xfId="2" applyNumberFormat="1" applyFont="1" applyFill="1" applyBorder="1" applyAlignment="1">
      <alignment horizontal="left" vertical="center"/>
    </xf>
    <xf numFmtId="176" fontId="6" fillId="0" borderId="110" xfId="2" applyNumberFormat="1" applyFont="1" applyFill="1" applyBorder="1" applyAlignment="1">
      <alignment horizontal="right" vertical="center"/>
    </xf>
    <xf numFmtId="176" fontId="6" fillId="3" borderId="110" xfId="2" applyNumberFormat="1" applyFont="1" applyFill="1" applyBorder="1" applyAlignment="1">
      <alignment horizontal="right" vertical="center"/>
    </xf>
    <xf numFmtId="176" fontId="6" fillId="3" borderId="113" xfId="2" applyNumberFormat="1" applyFont="1" applyFill="1" applyBorder="1" applyAlignment="1">
      <alignment horizontal="right" vertical="center"/>
    </xf>
    <xf numFmtId="10" fontId="6" fillId="3" borderId="114" xfId="2" applyNumberFormat="1" applyFont="1" applyFill="1" applyBorder="1" applyAlignment="1">
      <alignment horizontal="right" vertical="center"/>
    </xf>
    <xf numFmtId="0" fontId="6" fillId="4" borderId="116" xfId="2" applyNumberFormat="1" applyFont="1" applyFill="1" applyBorder="1" applyAlignment="1">
      <alignment horizontal="left" vertical="center"/>
    </xf>
    <xf numFmtId="176" fontId="6" fillId="4" borderId="117" xfId="2" applyNumberFormat="1" applyFont="1" applyFill="1" applyBorder="1" applyAlignment="1">
      <alignment horizontal="right" vertical="center"/>
    </xf>
    <xf numFmtId="176" fontId="6" fillId="4" borderId="118" xfId="2" applyNumberFormat="1" applyFont="1" applyFill="1" applyBorder="1" applyAlignment="1">
      <alignment horizontal="right" vertical="center"/>
    </xf>
    <xf numFmtId="10" fontId="6" fillId="4" borderId="119" xfId="2" applyNumberFormat="1" applyFont="1" applyFill="1" applyBorder="1" applyAlignment="1">
      <alignment horizontal="right" vertical="center"/>
    </xf>
    <xf numFmtId="0" fontId="7" fillId="4" borderId="120" xfId="1" applyNumberFormat="1" applyFont="1" applyFill="1" applyBorder="1" applyAlignment="1" applyProtection="1">
      <alignment horizontal="center" vertical="center" textRotation="255"/>
    </xf>
    <xf numFmtId="0" fontId="2" fillId="4" borderId="121" xfId="2" applyNumberFormat="1" applyFont="1" applyFill="1" applyBorder="1" applyAlignment="1">
      <alignment horizontal="center" vertical="center"/>
    </xf>
    <xf numFmtId="176" fontId="6" fillId="4" borderId="122" xfId="2" applyNumberFormat="1" applyFont="1" applyFill="1" applyBorder="1" applyAlignment="1">
      <alignment vertical="center"/>
    </xf>
    <xf numFmtId="176" fontId="2" fillId="4" borderId="123" xfId="2" applyNumberFormat="1" applyFont="1" applyFill="1" applyBorder="1" applyAlignment="1">
      <alignment vertical="center"/>
    </xf>
    <xf numFmtId="176" fontId="6" fillId="4" borderId="123" xfId="2" applyNumberFormat="1" applyFont="1" applyFill="1" applyBorder="1" applyAlignment="1">
      <alignment vertical="center"/>
    </xf>
    <xf numFmtId="10" fontId="6" fillId="4" borderId="124" xfId="2" applyNumberFormat="1" applyFont="1" applyFill="1" applyBorder="1" applyAlignment="1">
      <alignment horizontal="right" vertical="center" wrapText="1"/>
    </xf>
    <xf numFmtId="10" fontId="6" fillId="4" borderId="125" xfId="2" applyNumberFormat="1" applyFont="1" applyFill="1" applyBorder="1" applyAlignment="1">
      <alignment horizontal="right" vertical="center"/>
    </xf>
    <xf numFmtId="0" fontId="7" fillId="0" borderId="0" xfId="1" applyNumberFormat="1" applyFont="1" applyAlignment="1" applyProtection="1">
      <alignment vertical="center"/>
    </xf>
    <xf numFmtId="0" fontId="6" fillId="0" borderId="0" xfId="2" applyNumberFormat="1" applyFont="1" applyFill="1" applyBorder="1" applyAlignment="1">
      <alignment vertical="center"/>
    </xf>
    <xf numFmtId="0" fontId="2" fillId="0" borderId="0" xfId="2" applyNumberFormat="1" applyFont="1" applyFill="1" applyBorder="1" applyAlignment="1">
      <alignment vertical="center"/>
    </xf>
    <xf numFmtId="176" fontId="2" fillId="0" borderId="0" xfId="2" applyNumberFormat="1" applyFont="1" applyFill="1" applyBorder="1" applyAlignment="1">
      <alignment vertical="center"/>
    </xf>
    <xf numFmtId="10" fontId="2" fillId="0" borderId="0" xfId="2" applyNumberFormat="1" applyFont="1" applyAlignment="1">
      <alignment horizontal="right" vertical="center" shrinkToFit="1"/>
    </xf>
    <xf numFmtId="10" fontId="2" fillId="0" borderId="0" xfId="2" applyNumberFormat="1" applyFont="1" applyAlignment="1">
      <alignment vertical="center"/>
    </xf>
    <xf numFmtId="0" fontId="6" fillId="0" borderId="0" xfId="3" applyNumberFormat="1" applyFont="1" applyAlignment="1"/>
    <xf numFmtId="10" fontId="3" fillId="0" borderId="0" xfId="1" applyNumberFormat="1" applyAlignment="1" applyProtection="1"/>
    <xf numFmtId="0" fontId="2" fillId="0" borderId="0" xfId="1" applyNumberFormat="1" applyFont="1" applyAlignment="1" applyProtection="1">
      <alignment vertical="center"/>
    </xf>
    <xf numFmtId="10" fontId="2" fillId="0" borderId="0" xfId="1" applyNumberFormat="1" applyFont="1" applyAlignment="1" applyProtection="1">
      <alignment horizontal="right" vertical="center"/>
    </xf>
    <xf numFmtId="10" fontId="2" fillId="0" borderId="0" xfId="1" applyNumberFormat="1" applyFont="1" applyAlignment="1" applyProtection="1">
      <alignment vertical="center"/>
    </xf>
    <xf numFmtId="0" fontId="6" fillId="0" borderId="0" xfId="1" applyNumberFormat="1" applyFont="1" applyAlignment="1" applyProtection="1">
      <alignment vertical="center"/>
    </xf>
    <xf numFmtId="0" fontId="10" fillId="0" borderId="0" xfId="2" applyNumberFormat="1" applyFont="1" applyFill="1" applyBorder="1" applyAlignment="1">
      <alignment horizontal="left" vertical="center"/>
    </xf>
    <xf numFmtId="0" fontId="8" fillId="0" borderId="0" xfId="2" applyNumberFormat="1" applyFont="1" applyFill="1" applyBorder="1" applyAlignment="1">
      <alignment horizontal="left" vertical="center"/>
    </xf>
    <xf numFmtId="0" fontId="11" fillId="0" borderId="0" xfId="0" applyFont="1">
      <alignment vertical="center"/>
    </xf>
    <xf numFmtId="0" fontId="6" fillId="0" borderId="0" xfId="0" applyFont="1">
      <alignment vertical="center"/>
    </xf>
    <xf numFmtId="0" fontId="12" fillId="0" borderId="0" xfId="0" applyFont="1" applyAlignment="1">
      <alignment horizontal="left" vertical="center"/>
    </xf>
    <xf numFmtId="0" fontId="6" fillId="0" borderId="0" xfId="0" applyFont="1" applyAlignment="1">
      <alignment horizontal="right"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55" xfId="0" applyFont="1" applyFill="1" applyBorder="1" applyAlignment="1">
      <alignment horizontal="left" vertical="center"/>
    </xf>
    <xf numFmtId="0" fontId="6" fillId="0" borderId="57" xfId="0" applyFont="1" applyFill="1" applyBorder="1" applyAlignment="1">
      <alignment vertical="center" shrinkToFit="1"/>
    </xf>
    <xf numFmtId="0" fontId="6" fillId="0" borderId="56" xfId="0" applyFont="1" applyFill="1" applyBorder="1" applyAlignment="1">
      <alignment horizontal="left" vertical="center"/>
    </xf>
    <xf numFmtId="0" fontId="6" fillId="0" borderId="14" xfId="0" applyFont="1" applyFill="1" applyBorder="1" applyAlignment="1">
      <alignment horizontal="right" vertical="center" shrinkToFit="1"/>
    </xf>
    <xf numFmtId="0" fontId="6" fillId="0" borderId="3" xfId="0" applyFont="1" applyFill="1" applyBorder="1" applyAlignment="1">
      <alignment horizontal="right" vertical="center" shrinkToFit="1"/>
    </xf>
    <xf numFmtId="0" fontId="6" fillId="0" borderId="30" xfId="0" applyFont="1" applyFill="1" applyBorder="1" applyAlignment="1">
      <alignment horizontal="right" vertical="center" shrinkToFit="1"/>
    </xf>
    <xf numFmtId="0" fontId="6" fillId="0" borderId="25" xfId="0" applyFont="1" applyFill="1" applyBorder="1" applyAlignment="1">
      <alignment horizontal="right" vertical="center" shrinkToFit="1"/>
    </xf>
    <xf numFmtId="0" fontId="6" fillId="0" borderId="35" xfId="0" applyFont="1" applyFill="1" applyBorder="1" applyAlignment="1">
      <alignment vertical="center" shrinkToFit="1"/>
    </xf>
    <xf numFmtId="0" fontId="6" fillId="0" borderId="25" xfId="0" applyFont="1" applyFill="1" applyBorder="1" applyAlignment="1">
      <alignment vertical="center" shrinkToFit="1"/>
    </xf>
    <xf numFmtId="0" fontId="6" fillId="0" borderId="35" xfId="0" applyFont="1" applyFill="1" applyBorder="1" applyAlignment="1">
      <alignment horizontal="right" vertical="center" shrinkToFit="1"/>
    </xf>
    <xf numFmtId="0" fontId="6" fillId="0" borderId="58" xfId="0" applyFont="1" applyFill="1" applyBorder="1" applyAlignment="1">
      <alignment horizontal="right" vertical="center" shrinkToFit="1"/>
    </xf>
    <xf numFmtId="0" fontId="6" fillId="0" borderId="41" xfId="0" applyFont="1" applyFill="1" applyBorder="1" applyAlignment="1">
      <alignment horizontal="left" vertical="center"/>
    </xf>
    <xf numFmtId="0" fontId="6" fillId="0" borderId="12" xfId="0"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6" fillId="0" borderId="28" xfId="0" applyFont="1" applyFill="1" applyBorder="1" applyAlignment="1">
      <alignment horizontal="right" vertical="center" shrinkToFit="1"/>
    </xf>
    <xf numFmtId="0" fontId="6" fillId="0" borderId="23" xfId="0" applyFont="1" applyFill="1" applyBorder="1" applyAlignment="1">
      <alignment horizontal="right" vertical="center" shrinkToFit="1"/>
    </xf>
    <xf numFmtId="0" fontId="6" fillId="0" borderId="33" xfId="0" applyFont="1" applyFill="1" applyBorder="1" applyAlignment="1">
      <alignment vertical="center" shrinkToFit="1"/>
    </xf>
    <xf numFmtId="0" fontId="6" fillId="0" borderId="23" xfId="0" applyFont="1" applyFill="1" applyBorder="1" applyAlignment="1">
      <alignment vertical="center" shrinkToFit="1"/>
    </xf>
    <xf numFmtId="0" fontId="6" fillId="0" borderId="33" xfId="0" applyFont="1" applyFill="1" applyBorder="1" applyAlignment="1">
      <alignment horizontal="right" vertical="center" shrinkToFit="1"/>
    </xf>
    <xf numFmtId="0" fontId="6" fillId="0" borderId="45" xfId="0" applyFont="1" applyFill="1" applyBorder="1" applyAlignment="1">
      <alignment horizontal="right" vertical="center" shrinkToFit="1"/>
    </xf>
    <xf numFmtId="0" fontId="6" fillId="0" borderId="53" xfId="0" applyFont="1" applyFill="1" applyBorder="1" applyAlignment="1">
      <alignment horizontal="center" vertical="center"/>
    </xf>
    <xf numFmtId="0" fontId="6" fillId="0" borderId="19" xfId="0" applyFont="1" applyFill="1" applyBorder="1" applyAlignment="1">
      <alignment horizontal="right" vertical="center" shrinkToFit="1"/>
    </xf>
    <xf numFmtId="0" fontId="6" fillId="0" borderId="20" xfId="0" applyFont="1" applyFill="1" applyBorder="1" applyAlignment="1">
      <alignment horizontal="right" vertical="center" shrinkToFit="1"/>
    </xf>
    <xf numFmtId="0" fontId="6" fillId="0" borderId="31" xfId="0" applyFont="1" applyFill="1" applyBorder="1" applyAlignment="1">
      <alignment horizontal="right" vertical="center" shrinkToFit="1"/>
    </xf>
    <xf numFmtId="0" fontId="6" fillId="0" borderId="26" xfId="0" applyFont="1" applyFill="1" applyBorder="1" applyAlignment="1">
      <alignment horizontal="right" vertical="center" shrinkToFit="1"/>
    </xf>
    <xf numFmtId="0" fontId="6" fillId="0" borderId="19" xfId="0" applyFont="1" applyFill="1" applyBorder="1" applyAlignment="1">
      <alignment vertical="center" shrinkToFit="1"/>
    </xf>
    <xf numFmtId="0" fontId="6" fillId="0" borderId="20" xfId="0" applyFont="1" applyFill="1" applyBorder="1" applyAlignment="1">
      <alignment vertical="center" shrinkToFit="1"/>
    </xf>
    <xf numFmtId="0" fontId="6" fillId="0" borderId="31" xfId="0" applyFont="1" applyFill="1" applyBorder="1" applyAlignment="1">
      <alignment vertical="center" shrinkToFit="1"/>
    </xf>
    <xf numFmtId="0" fontId="6" fillId="0" borderId="26" xfId="0" applyFont="1" applyFill="1" applyBorder="1" applyAlignment="1">
      <alignment vertical="center" shrinkToFit="1"/>
    </xf>
    <xf numFmtId="0" fontId="6" fillId="0" borderId="36" xfId="0" applyFont="1" applyFill="1" applyBorder="1" applyAlignment="1">
      <alignment vertical="center" shrinkToFit="1"/>
    </xf>
    <xf numFmtId="0" fontId="6" fillId="0" borderId="36" xfId="0" applyFont="1" applyFill="1" applyBorder="1" applyAlignment="1">
      <alignment horizontal="right" vertical="center" shrinkToFit="1"/>
    </xf>
    <xf numFmtId="0" fontId="6" fillId="0" borderId="54" xfId="0" applyFont="1" applyFill="1" applyBorder="1" applyAlignment="1">
      <alignment horizontal="right" vertical="center" shrinkToFit="1"/>
    </xf>
    <xf numFmtId="0" fontId="6" fillId="0" borderId="12" xfId="0" applyFont="1" applyFill="1" applyBorder="1" applyAlignment="1">
      <alignment vertical="center" shrinkToFit="1"/>
    </xf>
    <xf numFmtId="0" fontId="6" fillId="0" borderId="1" xfId="0" applyFont="1" applyFill="1" applyBorder="1" applyAlignment="1">
      <alignment vertical="center" shrinkToFit="1"/>
    </xf>
    <xf numFmtId="0" fontId="6" fillId="0" borderId="28" xfId="0" applyFont="1" applyFill="1" applyBorder="1" applyAlignment="1">
      <alignment vertical="center" shrinkToFit="1"/>
    </xf>
    <xf numFmtId="0" fontId="6" fillId="0" borderId="45" xfId="0" applyFont="1" applyFill="1" applyBorder="1" applyAlignment="1">
      <alignment vertical="center" shrinkToFit="1"/>
    </xf>
    <xf numFmtId="0" fontId="6" fillId="0" borderId="42" xfId="0" applyFont="1" applyFill="1" applyBorder="1" applyAlignment="1">
      <alignment horizontal="center" vertical="center"/>
    </xf>
    <xf numFmtId="0" fontId="6" fillId="0" borderId="13" xfId="0" applyFont="1" applyFill="1" applyBorder="1" applyAlignment="1">
      <alignment vertical="center" shrinkToFit="1"/>
    </xf>
    <xf numFmtId="0" fontId="6" fillId="0" borderId="2" xfId="0" applyFont="1" applyFill="1" applyBorder="1" applyAlignment="1">
      <alignment vertical="center" shrinkToFit="1"/>
    </xf>
    <xf numFmtId="0" fontId="6" fillId="0" borderId="29" xfId="0" applyFont="1" applyFill="1" applyBorder="1" applyAlignment="1">
      <alignment vertical="center" shrinkToFit="1"/>
    </xf>
    <xf numFmtId="0" fontId="6" fillId="0" borderId="24" xfId="0" applyFont="1" applyFill="1" applyBorder="1" applyAlignment="1">
      <alignment vertical="center" shrinkToFit="1"/>
    </xf>
    <xf numFmtId="0" fontId="6" fillId="0" borderId="34" xfId="0" applyFont="1" applyFill="1" applyBorder="1" applyAlignment="1">
      <alignment vertical="center" shrinkToFit="1"/>
    </xf>
    <xf numFmtId="0" fontId="6" fillId="0" borderId="46" xfId="0" applyFont="1" applyFill="1" applyBorder="1" applyAlignment="1">
      <alignment vertical="center" shrinkToFit="1"/>
    </xf>
    <xf numFmtId="0" fontId="6" fillId="0" borderId="59" xfId="0" applyFont="1" applyFill="1" applyBorder="1" applyAlignment="1">
      <alignment horizontal="center" vertical="center"/>
    </xf>
    <xf numFmtId="0" fontId="6" fillId="0" borderId="60" xfId="0" applyFont="1" applyFill="1" applyBorder="1" applyAlignment="1">
      <alignment horizontal="right" vertical="center" shrinkToFit="1"/>
    </xf>
    <xf numFmtId="0" fontId="6" fillId="0" borderId="61" xfId="0" applyFont="1" applyFill="1" applyBorder="1" applyAlignment="1">
      <alignment horizontal="right" vertical="center" shrinkToFit="1"/>
    </xf>
    <xf numFmtId="0" fontId="6" fillId="0" borderId="62" xfId="0" applyFont="1" applyFill="1" applyBorder="1" applyAlignment="1">
      <alignment horizontal="right" vertical="center" shrinkToFit="1"/>
    </xf>
    <xf numFmtId="0" fontId="6" fillId="0" borderId="63" xfId="0" applyFont="1" applyFill="1" applyBorder="1" applyAlignment="1">
      <alignment horizontal="right" vertical="center" shrinkToFit="1"/>
    </xf>
    <xf numFmtId="0" fontId="6" fillId="0" borderId="64" xfId="0" applyFont="1" applyFill="1" applyBorder="1" applyAlignment="1">
      <alignment vertical="center" shrinkToFit="1"/>
    </xf>
    <xf numFmtId="0" fontId="6" fillId="0" borderId="63" xfId="0" applyFont="1" applyFill="1" applyBorder="1" applyAlignment="1">
      <alignment vertical="center" shrinkToFit="1"/>
    </xf>
    <xf numFmtId="0" fontId="6" fillId="0" borderId="64" xfId="0" applyFont="1" applyFill="1" applyBorder="1" applyAlignment="1">
      <alignment horizontal="right" vertical="center" shrinkToFit="1"/>
    </xf>
    <xf numFmtId="0" fontId="6" fillId="0" borderId="65" xfId="0" applyFont="1" applyFill="1" applyBorder="1" applyAlignment="1">
      <alignment horizontal="right" vertical="center" shrinkToFit="1"/>
    </xf>
    <xf numFmtId="0" fontId="6" fillId="0" borderId="0" xfId="0" applyFont="1" applyAlignment="1">
      <alignment vertical="center" shrinkToFit="1"/>
    </xf>
    <xf numFmtId="0" fontId="11" fillId="0" borderId="13"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25" xfId="0" applyFont="1" applyFill="1" applyBorder="1" applyAlignment="1">
      <alignment horizontal="center" vertical="center" shrinkToFit="1"/>
    </xf>
    <xf numFmtId="0" fontId="11" fillId="0" borderId="35"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0" xfId="0" applyFont="1" applyFill="1">
      <alignment vertical="center"/>
    </xf>
    <xf numFmtId="0" fontId="13" fillId="0" borderId="0" xfId="0" applyFont="1" applyFill="1" applyAlignment="1">
      <alignment horizontal="left" vertical="center"/>
    </xf>
    <xf numFmtId="0" fontId="11" fillId="0" borderId="0" xfId="0" applyFont="1" applyFill="1" applyAlignment="1">
      <alignment horizontal="right" vertical="center"/>
    </xf>
    <xf numFmtId="0" fontId="14" fillId="0" borderId="66"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1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right" vertical="center" shrinkToFit="1"/>
    </xf>
    <xf numFmtId="0" fontId="6" fillId="0" borderId="39" xfId="0" applyFont="1" applyFill="1" applyBorder="1" applyAlignment="1">
      <alignment horizontal="right" vertical="center" shrinkToFit="1"/>
    </xf>
    <xf numFmtId="0" fontId="6" fillId="0" borderId="43" xfId="0" applyFont="1" applyFill="1" applyBorder="1" applyAlignment="1">
      <alignment horizontal="right" vertical="center" shrinkToFit="1"/>
    </xf>
    <xf numFmtId="0" fontId="6" fillId="0" borderId="21" xfId="0" applyFont="1" applyFill="1" applyBorder="1" applyAlignment="1">
      <alignment horizontal="right" vertical="center" shrinkToFit="1"/>
    </xf>
    <xf numFmtId="0" fontId="6" fillId="0" borderId="47" xfId="0" applyFont="1" applyFill="1" applyBorder="1" applyAlignment="1">
      <alignment horizontal="right" vertical="center" shrinkToFit="1"/>
    </xf>
    <xf numFmtId="0" fontId="8" fillId="0" borderId="0" xfId="5" applyAlignment="1">
      <alignment vertical="top"/>
    </xf>
    <xf numFmtId="0" fontId="8" fillId="0" borderId="0" xfId="5" applyFont="1" applyAlignment="1"/>
    <xf numFmtId="0" fontId="8" fillId="0" borderId="0" xfId="5" applyAlignment="1"/>
    <xf numFmtId="0" fontId="8" fillId="0" borderId="126" xfId="5" applyFont="1" applyBorder="1" applyAlignment="1"/>
    <xf numFmtId="0" fontId="8" fillId="0" borderId="126" xfId="5" applyFont="1" applyFill="1" applyBorder="1" applyAlignment="1"/>
    <xf numFmtId="0" fontId="8" fillId="0" borderId="126" xfId="5" applyFont="1" applyBorder="1" applyAlignment="1">
      <alignment shrinkToFit="1"/>
    </xf>
    <xf numFmtId="38" fontId="8" fillId="0" borderId="126" xfId="6" applyFont="1" applyBorder="1" applyAlignment="1"/>
    <xf numFmtId="38" fontId="10" fillId="0" borderId="126" xfId="6" applyFont="1" applyBorder="1" applyAlignment="1"/>
    <xf numFmtId="38" fontId="8" fillId="0" borderId="126" xfId="4" applyFont="1" applyBorder="1" applyAlignment="1"/>
    <xf numFmtId="0" fontId="8" fillId="0" borderId="0" xfId="5" applyFont="1" applyFill="1" applyBorder="1" applyAlignment="1"/>
    <xf numFmtId="0" fontId="8" fillId="5" borderId="0" xfId="5" applyFill="1" applyAlignment="1"/>
    <xf numFmtId="0" fontId="12" fillId="0" borderId="0" xfId="2" applyFont="1" applyAlignment="1">
      <alignment vertical="center"/>
    </xf>
    <xf numFmtId="0" fontId="8" fillId="0" borderId="0" xfId="5">
      <alignment vertical="center"/>
    </xf>
    <xf numFmtId="0" fontId="6" fillId="0" borderId="126" xfId="2" applyFont="1" applyBorder="1" applyAlignment="1">
      <alignment horizontal="center"/>
    </xf>
    <xf numFmtId="0" fontId="6" fillId="0" borderId="126" xfId="2" applyFont="1" applyBorder="1"/>
    <xf numFmtId="38" fontId="2" fillId="0" borderId="126" xfId="5" applyNumberFormat="1" applyFont="1" applyBorder="1" applyAlignment="1"/>
    <xf numFmtId="177" fontId="6" fillId="0" borderId="126" xfId="2" applyNumberFormat="1" applyFont="1" applyBorder="1"/>
    <xf numFmtId="0" fontId="2" fillId="0" borderId="126" xfId="5" applyFont="1" applyBorder="1" applyAlignment="1"/>
    <xf numFmtId="0" fontId="6" fillId="0" borderId="126" xfId="2" applyFont="1" applyBorder="1" applyAlignment="1">
      <alignment shrinkToFit="1"/>
    </xf>
    <xf numFmtId="38" fontId="6" fillId="0" borderId="126" xfId="2" applyNumberFormat="1" applyFont="1" applyBorder="1"/>
    <xf numFmtId="0" fontId="6" fillId="0" borderId="126" xfId="2" applyBorder="1" applyAlignment="1">
      <alignment horizontal="center"/>
    </xf>
    <xf numFmtId="0" fontId="6" fillId="0" borderId="126" xfId="2" applyBorder="1"/>
    <xf numFmtId="38" fontId="6" fillId="0" borderId="126" xfId="4" applyFont="1" applyBorder="1" applyAlignment="1"/>
    <xf numFmtId="177" fontId="6" fillId="0" borderId="126" xfId="2" applyNumberFormat="1" applyBorder="1"/>
    <xf numFmtId="0" fontId="6" fillId="0" borderId="126" xfId="2" applyFont="1" applyFill="1" applyBorder="1" applyAlignment="1">
      <alignment horizontal="center"/>
    </xf>
    <xf numFmtId="0" fontId="6" fillId="0" borderId="126" xfId="2" applyFont="1" applyFill="1" applyBorder="1" applyAlignment="1">
      <alignment horizontal="left"/>
    </xf>
    <xf numFmtId="178" fontId="19" fillId="0" borderId="126" xfId="7" applyNumberFormat="1" applyFont="1" applyFill="1" applyBorder="1" applyAlignment="1">
      <alignment horizontal="left" shrinkToFit="1"/>
    </xf>
    <xf numFmtId="38" fontId="19" fillId="0" borderId="126" xfId="4" applyFont="1" applyFill="1" applyBorder="1" applyAlignment="1">
      <alignment horizontal="right" shrinkToFit="1"/>
    </xf>
    <xf numFmtId="177" fontId="6" fillId="0" borderId="126" xfId="2" applyNumberFormat="1" applyFont="1" applyFill="1" applyBorder="1" applyAlignment="1"/>
    <xf numFmtId="0" fontId="6" fillId="0" borderId="127" xfId="2" applyFont="1" applyFill="1" applyBorder="1" applyAlignment="1">
      <alignment horizontal="left"/>
    </xf>
    <xf numFmtId="0" fontId="6" fillId="0" borderId="126" xfId="2" applyFont="1" applyFill="1" applyBorder="1" applyAlignment="1"/>
    <xf numFmtId="0" fontId="6" fillId="0" borderId="128" xfId="2" applyFont="1" applyFill="1" applyBorder="1" applyAlignment="1"/>
    <xf numFmtId="38" fontId="6" fillId="0" borderId="126" xfId="4" applyFont="1" applyFill="1" applyBorder="1" applyAlignment="1">
      <alignment horizontal="right"/>
    </xf>
    <xf numFmtId="0" fontId="10" fillId="0" borderId="128" xfId="2" applyFont="1" applyFill="1" applyBorder="1" applyAlignment="1"/>
    <xf numFmtId="0" fontId="6" fillId="0" borderId="0" xfId="2" applyFill="1"/>
    <xf numFmtId="0" fontId="6" fillId="0" borderId="126" xfId="2" applyFill="1" applyBorder="1" applyAlignment="1">
      <alignment horizontal="center"/>
    </xf>
    <xf numFmtId="0" fontId="6" fillId="0" borderId="126" xfId="2" applyFill="1" applyBorder="1"/>
    <xf numFmtId="3" fontId="6" fillId="0" borderId="126" xfId="2" applyNumberFormat="1" applyFill="1" applyBorder="1"/>
    <xf numFmtId="177" fontId="6" fillId="0" borderId="126" xfId="2" applyNumberFormat="1" applyFill="1" applyBorder="1"/>
    <xf numFmtId="0" fontId="20" fillId="0" borderId="0" xfId="2" applyFont="1" applyAlignment="1">
      <alignment vertical="center"/>
    </xf>
    <xf numFmtId="177" fontId="6" fillId="0" borderId="0" xfId="2" applyNumberFormat="1"/>
    <xf numFmtId="0" fontId="21" fillId="0" borderId="0" xfId="2" applyFont="1" applyAlignment="1">
      <alignment horizontal="left" readingOrder="1"/>
    </xf>
    <xf numFmtId="176" fontId="6" fillId="0" borderId="79" xfId="2" applyNumberFormat="1" applyFont="1" applyFill="1" applyBorder="1" applyAlignment="1">
      <alignment vertical="center"/>
    </xf>
    <xf numFmtId="176" fontId="6" fillId="0" borderId="85" xfId="2" applyNumberFormat="1" applyFont="1" applyFill="1" applyBorder="1" applyAlignment="1">
      <alignment vertical="center"/>
    </xf>
    <xf numFmtId="176" fontId="2" fillId="0" borderId="85" xfId="2" applyNumberFormat="1" applyFont="1" applyFill="1" applyBorder="1" applyAlignment="1">
      <alignment vertical="center"/>
    </xf>
    <xf numFmtId="176" fontId="2" fillId="0" borderId="102" xfId="2" applyNumberFormat="1" applyFont="1" applyFill="1" applyBorder="1" applyAlignment="1">
      <alignment vertical="center"/>
    </xf>
    <xf numFmtId="0" fontId="16" fillId="0" borderId="0" xfId="5" applyFont="1" applyAlignment="1">
      <alignment vertical="center" wrapText="1"/>
    </xf>
    <xf numFmtId="0" fontId="8" fillId="0" borderId="0" xfId="5" applyAlignment="1">
      <alignment vertical="center" wrapText="1"/>
    </xf>
    <xf numFmtId="0" fontId="4" fillId="0" borderId="0" xfId="1" applyNumberFormat="1" applyFont="1" applyAlignment="1" applyProtection="1">
      <alignment horizontal="center" vertical="center" wrapText="1"/>
    </xf>
    <xf numFmtId="0" fontId="3" fillId="0" borderId="0" xfId="1" applyAlignment="1" applyProtection="1">
      <alignment horizontal="center" vertical="center" wrapText="1"/>
    </xf>
    <xf numFmtId="0" fontId="7" fillId="2" borderId="77" xfId="1" applyNumberFormat="1" applyFont="1" applyFill="1" applyBorder="1" applyAlignment="1" applyProtection="1">
      <alignment horizontal="center" vertical="center" textRotation="255"/>
    </xf>
    <xf numFmtId="0" fontId="7" fillId="2" borderId="83" xfId="1" applyNumberFormat="1" applyFont="1" applyFill="1" applyBorder="1" applyAlignment="1" applyProtection="1">
      <alignment horizontal="center" vertical="center" textRotation="255"/>
    </xf>
    <xf numFmtId="0" fontId="7" fillId="2" borderId="94" xfId="1" applyNumberFormat="1" applyFont="1" applyFill="1" applyBorder="1" applyAlignment="1" applyProtection="1">
      <alignment horizontal="center" vertical="center" textRotation="255"/>
    </xf>
    <xf numFmtId="0" fontId="7" fillId="2" borderId="100" xfId="1" applyNumberFormat="1" applyFont="1" applyFill="1" applyBorder="1" applyAlignment="1" applyProtection="1">
      <alignment horizontal="center" vertical="center" textRotation="255"/>
    </xf>
    <xf numFmtId="0" fontId="7" fillId="2" borderId="111" xfId="1" applyNumberFormat="1" applyFont="1" applyFill="1" applyBorder="1" applyAlignment="1" applyProtection="1">
      <alignment horizontal="center" vertical="center" textRotation="255" shrinkToFit="1"/>
    </xf>
    <xf numFmtId="0" fontId="7" fillId="0" borderId="115" xfId="1" applyFont="1" applyBorder="1" applyAlignment="1" applyProtection="1">
      <alignment horizontal="center" vertical="center" textRotation="255" shrinkToFit="1"/>
    </xf>
    <xf numFmtId="0" fontId="11" fillId="0" borderId="12"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6" xfId="0" applyFont="1" applyFill="1" applyBorder="1" applyAlignment="1">
      <alignment horizontal="left" vertical="center" shrinkToFit="1"/>
    </xf>
    <xf numFmtId="0" fontId="11" fillId="0" borderId="18" xfId="0" applyFont="1" applyFill="1" applyBorder="1" applyAlignment="1">
      <alignment horizontal="left" vertical="center" shrinkToFit="1"/>
    </xf>
    <xf numFmtId="0" fontId="11" fillId="0" borderId="19"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9" xfId="0" applyFont="1" applyFill="1" applyBorder="1" applyAlignment="1">
      <alignment horizontal="center" vertical="center" shrinkToFit="1"/>
    </xf>
    <xf numFmtId="0" fontId="11" fillId="0" borderId="24"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15" xfId="0" applyFont="1" applyFill="1" applyBorder="1" applyAlignment="1">
      <alignment horizontal="left" vertical="center" wrapText="1" shrinkToFit="1"/>
    </xf>
    <xf numFmtId="0" fontId="11" fillId="0" borderId="4" xfId="0" applyFont="1" applyFill="1" applyBorder="1" applyAlignment="1">
      <alignment horizontal="left" vertical="center" shrinkToFit="1"/>
    </xf>
    <xf numFmtId="0" fontId="11" fillId="0" borderId="2" xfId="0" applyFont="1" applyFill="1" applyBorder="1" applyAlignment="1">
      <alignment horizontal="center" vertical="center" shrinkToFit="1"/>
    </xf>
    <xf numFmtId="0" fontId="11" fillId="0" borderId="16" xfId="0" applyFont="1" applyFill="1" applyBorder="1" applyAlignment="1">
      <alignment horizontal="left" vertical="center" wrapText="1" shrinkToFit="1"/>
    </xf>
    <xf numFmtId="0" fontId="11" fillId="0" borderId="1"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3" xfId="0" applyFont="1" applyFill="1" applyBorder="1" applyAlignment="1">
      <alignment horizontal="center" vertical="center" shrinkToFit="1"/>
    </xf>
    <xf numFmtId="0" fontId="11" fillId="0" borderId="33" xfId="0" applyFont="1" applyFill="1" applyBorder="1" applyAlignment="1">
      <alignment horizontal="center" vertical="center" shrinkToFit="1"/>
    </xf>
    <xf numFmtId="0" fontId="11" fillId="0" borderId="67" xfId="0" applyFont="1" applyFill="1" applyBorder="1" applyAlignment="1">
      <alignment horizontal="center" vertical="center" shrinkToFit="1"/>
    </xf>
    <xf numFmtId="0" fontId="11" fillId="0" borderId="68"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17" xfId="0" applyFont="1" applyFill="1" applyBorder="1" applyAlignment="1">
      <alignment horizontal="left" vertical="center" shrinkToFit="1"/>
    </xf>
    <xf numFmtId="0" fontId="11" fillId="0" borderId="15"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11" fillId="0" borderId="22"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6" fillId="0" borderId="50" xfId="0" applyFont="1" applyFill="1" applyBorder="1" applyAlignment="1">
      <alignment vertical="center" shrinkToFit="1"/>
    </xf>
    <xf numFmtId="0" fontId="6" fillId="0" borderId="48" xfId="0" applyFont="1" applyFill="1" applyBorder="1" applyAlignment="1">
      <alignment vertical="center" shrinkToFit="1"/>
    </xf>
    <xf numFmtId="0" fontId="6" fillId="0" borderId="51" xfId="0" applyFont="1" applyFill="1" applyBorder="1" applyAlignment="1">
      <alignment vertical="center" shrinkToFit="1"/>
    </xf>
    <xf numFmtId="0" fontId="6" fillId="0" borderId="49" xfId="0" applyFont="1" applyFill="1" applyBorder="1" applyAlignment="1">
      <alignment vertical="center" shrinkToFit="1"/>
    </xf>
    <xf numFmtId="0" fontId="6" fillId="0" borderId="52" xfId="0" applyFont="1" applyFill="1" applyBorder="1" applyAlignment="1">
      <alignment vertical="center" shrinkToFit="1"/>
    </xf>
    <xf numFmtId="0" fontId="6" fillId="0" borderId="1"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45" xfId="0" applyFont="1" applyFill="1" applyBorder="1" applyAlignment="1">
      <alignment horizontal="center" vertical="center" shrinkToFit="1"/>
    </xf>
    <xf numFmtId="0" fontId="6" fillId="0" borderId="5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26" xfId="0" applyFont="1" applyFill="1" applyBorder="1" applyAlignment="1">
      <alignment horizontal="center" vertical="center" shrinkToFit="1"/>
    </xf>
  </cellXfs>
  <cellStyles count="8">
    <cellStyle name="桁区切り" xfId="4" builtinId="6"/>
    <cellStyle name="桁区切り 2" xfId="6"/>
    <cellStyle name="標準" xfId="0" builtinId="0"/>
    <cellStyle name="標準 2" xfId="5"/>
    <cellStyle name="標準 2 2" xfId="1"/>
    <cellStyle name="標準 4" xfId="2"/>
    <cellStyle name="標準 5" xfId="7"/>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Osaka"/>
                <a:ea typeface="Osaka"/>
                <a:cs typeface="Osaka"/>
              </a:defRPr>
            </a:pPr>
            <a:r>
              <a:rPr lang="ja-JP" altLang="en-US" sz="1800"/>
              <a:t>東京大学外国人留学生受入数の推移
（各年度</a:t>
            </a:r>
            <a:r>
              <a:rPr lang="en-US" altLang="ja-JP" sz="1800"/>
              <a:t>11</a:t>
            </a:r>
            <a:r>
              <a:rPr lang="ja-JP" altLang="en-US" sz="1800"/>
              <a:t>月</a:t>
            </a:r>
            <a:r>
              <a:rPr lang="en-US" altLang="ja-JP" sz="1800"/>
              <a:t>1</a:t>
            </a:r>
            <a:r>
              <a:rPr lang="ja-JP" altLang="en-US" sz="1800"/>
              <a:t>日現在）</a:t>
            </a:r>
          </a:p>
        </c:rich>
      </c:tx>
      <c:layout>
        <c:manualLayout>
          <c:xMode val="edge"/>
          <c:yMode val="edge"/>
          <c:x val="0.25949958906651821"/>
          <c:y val="2.3002443165941838E-2"/>
        </c:manualLayout>
      </c:layout>
      <c:overlay val="0"/>
      <c:spPr>
        <a:noFill/>
        <a:ln w="25400">
          <a:noFill/>
        </a:ln>
      </c:spPr>
    </c:title>
    <c:autoTitleDeleted val="0"/>
    <c:plotArea>
      <c:layout>
        <c:manualLayout>
          <c:layoutTarget val="inner"/>
          <c:xMode val="edge"/>
          <c:yMode val="edge"/>
          <c:x val="0.10176918150717884"/>
          <c:y val="0.1347356846666356"/>
          <c:w val="0.8431631444299551"/>
          <c:h val="0.79798679710490739"/>
        </c:manualLayout>
      </c:layout>
      <c:lineChart>
        <c:grouping val="standard"/>
        <c:varyColors val="0"/>
        <c:ser>
          <c:idx val="0"/>
          <c:order val="0"/>
          <c:tx>
            <c:strRef>
              <c:f>'1.推移'!$A$51</c:f>
              <c:strCache>
                <c:ptCount val="1"/>
                <c:pt idx="0">
                  <c:v>留学生総数</c:v>
                </c:pt>
              </c:strCache>
            </c:strRef>
          </c:tx>
          <c:spPr>
            <a:ln w="12700">
              <a:solidFill>
                <a:srgbClr val="000000"/>
              </a:solidFill>
              <a:prstDash val="lgDash"/>
            </a:ln>
          </c:spPr>
          <c:marker>
            <c:symbol val="diamond"/>
            <c:size val="5"/>
            <c:spPr>
              <a:solidFill>
                <a:srgbClr val="000000"/>
              </a:solidFill>
              <a:ln>
                <a:solidFill>
                  <a:srgbClr val="000000"/>
                </a:solidFill>
                <a:prstDash val="solid"/>
              </a:ln>
            </c:spPr>
          </c:marker>
          <c:dLbls>
            <c:dLbl>
              <c:idx val="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0-6426-4BC6-BC75-2EC0529A753E}"/>
                </c:ext>
              </c:extLst>
            </c:dLbl>
            <c:dLbl>
              <c:idx val="1"/>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1-6426-4BC6-BC75-2EC0529A753E}"/>
                </c:ext>
              </c:extLst>
            </c:dLbl>
            <c:dLbl>
              <c:idx val="2"/>
              <c:layout>
                <c:manualLayout>
                  <c:x val="-4.1323285916694069E-2"/>
                  <c:y val="-1.4883720930232559E-2"/>
                </c:manualLayout>
              </c:layout>
              <c:spPr>
                <a:solidFill>
                  <a:schemeClr val="bg1"/>
                </a:solidFill>
                <a:ln>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426-4BC6-BC75-2EC0529A753E}"/>
                </c:ext>
              </c:extLst>
            </c:dLbl>
            <c:dLbl>
              <c:idx val="3"/>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6426-4BC6-BC75-2EC0529A753E}"/>
                </c:ext>
              </c:extLst>
            </c:dLbl>
            <c:dLbl>
              <c:idx val="4"/>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6426-4BC6-BC75-2EC0529A753E}"/>
                </c:ext>
              </c:extLst>
            </c:dLbl>
            <c:dLbl>
              <c:idx val="5"/>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6426-4BC6-BC75-2EC0529A753E}"/>
                </c:ext>
              </c:extLst>
            </c:dLbl>
            <c:dLbl>
              <c:idx val="6"/>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6426-4BC6-BC75-2EC0529A753E}"/>
                </c:ext>
              </c:extLst>
            </c:dLbl>
            <c:dLbl>
              <c:idx val="7"/>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6426-4BC6-BC75-2EC0529A753E}"/>
                </c:ext>
              </c:extLst>
            </c:dLbl>
            <c:dLbl>
              <c:idx val="8"/>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6426-4BC6-BC75-2EC0529A753E}"/>
                </c:ext>
              </c:extLst>
            </c:dLbl>
            <c:dLbl>
              <c:idx val="9"/>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6426-4BC6-BC75-2EC0529A753E}"/>
                </c:ext>
              </c:extLst>
            </c:dLbl>
            <c:dLbl>
              <c:idx val="1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A-6426-4BC6-BC75-2EC0529A753E}"/>
                </c:ext>
              </c:extLst>
            </c:dLbl>
            <c:dLbl>
              <c:idx val="11"/>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6426-4BC6-BC75-2EC0529A753E}"/>
                </c:ext>
              </c:extLst>
            </c:dLbl>
            <c:dLbl>
              <c:idx val="12"/>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C-6426-4BC6-BC75-2EC0529A753E}"/>
                </c:ext>
              </c:extLst>
            </c:dLbl>
            <c:dLbl>
              <c:idx val="13"/>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D-6426-4BC6-BC75-2EC0529A753E}"/>
                </c:ext>
              </c:extLst>
            </c:dLbl>
            <c:dLbl>
              <c:idx val="14"/>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E-6426-4BC6-BC75-2EC0529A753E}"/>
                </c:ext>
              </c:extLst>
            </c:dLbl>
            <c:dLbl>
              <c:idx val="15"/>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F-6426-4BC6-BC75-2EC0529A753E}"/>
                </c:ext>
              </c:extLst>
            </c:dLbl>
            <c:dLbl>
              <c:idx val="16"/>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0-6426-4BC6-BC75-2EC0529A753E}"/>
                </c:ext>
              </c:extLst>
            </c:dLbl>
            <c:dLbl>
              <c:idx val="17"/>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1-6426-4BC6-BC75-2EC0529A753E}"/>
                </c:ext>
              </c:extLst>
            </c:dLbl>
            <c:dLbl>
              <c:idx val="18"/>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2-6426-4BC6-BC75-2EC0529A753E}"/>
                </c:ext>
              </c:extLst>
            </c:dLbl>
            <c:dLbl>
              <c:idx val="19"/>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3-6426-4BC6-BC75-2EC0529A753E}"/>
                </c:ext>
              </c:extLst>
            </c:dLbl>
            <c:dLbl>
              <c:idx val="20"/>
              <c:spPr>
                <a:solidFill>
                  <a:schemeClr val="bg1"/>
                </a:solidFill>
                <a:ln>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4-6426-4BC6-BC75-2EC0529A753E}"/>
                </c:ext>
              </c:extLst>
            </c:dLbl>
            <c:dLbl>
              <c:idx val="21"/>
              <c:layout>
                <c:manualLayout>
                  <c:x val="-3.2895135895623664E-2"/>
                  <c:y val="-2.9980276134122286E-2"/>
                </c:manualLayout>
              </c:layout>
              <c:spPr>
                <a:solidFill>
                  <a:schemeClr val="bg1"/>
                </a:solidFill>
                <a:ln>
                  <a:solidFill>
                    <a:schemeClr val="tx1"/>
                  </a:solidFill>
                </a:ln>
              </c:spPr>
              <c:txPr>
                <a:bodyPr/>
                <a:lstStyle/>
                <a:p>
                  <a:pPr>
                    <a:defRPr lang="en-US" altLang="en-US" sz="1000" b="0" i="0" u="none" strike="noStrike" kern="1200" baseline="0">
                      <a:solidFill>
                        <a:srgbClr val="000000"/>
                      </a:solidFill>
                      <a:latin typeface="Osaka"/>
                      <a:ea typeface="ＭＳ Ｐゴシック" pitchFamily="50" charset="-128"/>
                      <a:cs typeface="Osaka"/>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426-4BC6-BC75-2EC0529A753E}"/>
                </c:ext>
              </c:extLst>
            </c:dLbl>
            <c:dLbl>
              <c:idx val="22"/>
              <c:layout>
                <c:manualLayout>
                  <c:x val="-3.1443635917191889E-2"/>
                  <c:y val="-2.8402366863905383E-2"/>
                </c:manualLayout>
              </c:layout>
              <c:spPr>
                <a:solidFill>
                  <a:schemeClr val="bg1"/>
                </a:solidFill>
                <a:ln>
                  <a:solidFill>
                    <a:schemeClr val="tx1"/>
                  </a:solidFill>
                </a:ln>
              </c:spPr>
              <c:txPr>
                <a:bodyPr/>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426-4BC6-BC75-2EC0529A753E}"/>
                </c:ext>
              </c:extLst>
            </c:dLbl>
            <c:spPr>
              <a:solidFill>
                <a:schemeClr val="bg1"/>
              </a:solidFill>
              <a:ln>
                <a:solidFill>
                  <a:schemeClr val="tx1"/>
                </a:solid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'1.推移'!$B$50:$AB$50</c:f>
              <c:strCache>
                <c:ptCount val="27"/>
                <c:pt idx="0">
                  <c:v>H5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R1</c:v>
                </c:pt>
              </c:strCache>
            </c:strRef>
          </c:cat>
          <c:val>
            <c:numRef>
              <c:f>'1.推移'!$B$51:$AB$51</c:f>
              <c:numCache>
                <c:formatCode>#,##0_);[Red]\(#,##0\)</c:formatCode>
                <c:ptCount val="27"/>
                <c:pt idx="0">
                  <c:v>1734</c:v>
                </c:pt>
                <c:pt idx="1">
                  <c:v>1838</c:v>
                </c:pt>
                <c:pt idx="2">
                  <c:v>1855</c:v>
                </c:pt>
                <c:pt idx="3">
                  <c:v>1894</c:v>
                </c:pt>
                <c:pt idx="4">
                  <c:v>1875</c:v>
                </c:pt>
                <c:pt idx="5">
                  <c:v>1949</c:v>
                </c:pt>
                <c:pt idx="6">
                  <c:v>2027</c:v>
                </c:pt>
                <c:pt idx="7">
                  <c:v>2053</c:v>
                </c:pt>
                <c:pt idx="8">
                  <c:v>2071</c:v>
                </c:pt>
                <c:pt idx="9">
                  <c:v>2137</c:v>
                </c:pt>
                <c:pt idx="10">
                  <c:v>2111</c:v>
                </c:pt>
                <c:pt idx="11">
                  <c:v>2126</c:v>
                </c:pt>
                <c:pt idx="12">
                  <c:v>2194</c:v>
                </c:pt>
                <c:pt idx="13">
                  <c:v>2357</c:v>
                </c:pt>
                <c:pt idx="14">
                  <c:v>2427</c:v>
                </c:pt>
                <c:pt idx="15">
                  <c:v>2561</c:v>
                </c:pt>
                <c:pt idx="16">
                  <c:v>2785</c:v>
                </c:pt>
                <c:pt idx="17">
                  <c:v>3121</c:v>
                </c:pt>
                <c:pt idx="18">
                  <c:v>3079</c:v>
                </c:pt>
                <c:pt idx="19">
                  <c:v>3090</c:v>
                </c:pt>
                <c:pt idx="20">
                  <c:v>3017</c:v>
                </c:pt>
                <c:pt idx="21">
                  <c:v>3094</c:v>
                </c:pt>
                <c:pt idx="22">
                  <c:v>3308</c:v>
                </c:pt>
                <c:pt idx="23">
                  <c:v>3716</c:v>
                </c:pt>
                <c:pt idx="24">
                  <c:v>3986</c:v>
                </c:pt>
                <c:pt idx="25">
                  <c:v>4248</c:v>
                </c:pt>
                <c:pt idx="26">
                  <c:v>4512</c:v>
                </c:pt>
              </c:numCache>
            </c:numRef>
          </c:val>
          <c:smooth val="0"/>
          <c:extLst>
            <c:ext xmlns:c16="http://schemas.microsoft.com/office/drawing/2014/chart" uri="{C3380CC4-5D6E-409C-BE32-E72D297353CC}">
              <c16:uniqueId val="{00000017-6426-4BC6-BC75-2EC0529A753E}"/>
            </c:ext>
          </c:extLst>
        </c:ser>
        <c:ser>
          <c:idx val="1"/>
          <c:order val="1"/>
          <c:tx>
            <c:strRef>
              <c:f>'1.推移'!$A$52</c:f>
              <c:strCache>
                <c:ptCount val="1"/>
                <c:pt idx="0">
                  <c:v>私費留学生※</c:v>
                </c:pt>
              </c:strCache>
            </c:strRef>
          </c:tx>
          <c:spPr>
            <a:ln w="12700">
              <a:solidFill>
                <a:srgbClr val="000000"/>
              </a:solidFill>
              <a:prstDash val="sysDash"/>
            </a:ln>
          </c:spPr>
          <c:marker>
            <c:symbol val="diamond"/>
            <c:size val="5"/>
            <c:spPr>
              <a:solidFill>
                <a:srgbClr val="000000"/>
              </a:solidFill>
              <a:ln>
                <a:solidFill>
                  <a:srgbClr val="000000"/>
                </a:solidFill>
                <a:prstDash val="solid"/>
              </a:ln>
            </c:spPr>
          </c:marker>
          <c:dLbls>
            <c:dLbl>
              <c:idx val="18"/>
              <c:layout>
                <c:manualLayout>
                  <c:x val="-3.4580765899837738E-2"/>
                  <c:y val="-2.84023668639053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6426-4BC6-BC75-2EC0529A753E}"/>
                </c:ext>
              </c:extLst>
            </c:dLbl>
            <c:spPr>
              <a:solidFill>
                <a:schemeClr val="bg1"/>
              </a:solidFill>
              <a:ln w="9525">
                <a:solidFill>
                  <a:srgbClr val="000000"/>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'1.推移'!$B$50:$AB$50</c:f>
              <c:strCache>
                <c:ptCount val="27"/>
                <c:pt idx="0">
                  <c:v>H5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R1</c:v>
                </c:pt>
              </c:strCache>
            </c:strRef>
          </c:cat>
          <c:val>
            <c:numRef>
              <c:f>'1.推移'!$B$52:$AB$52</c:f>
              <c:numCache>
                <c:formatCode>#,##0_);[Red]\(#,##0\)</c:formatCode>
                <c:ptCount val="27"/>
                <c:pt idx="0">
                  <c:v>1185</c:v>
                </c:pt>
                <c:pt idx="1">
                  <c:v>1247</c:v>
                </c:pt>
                <c:pt idx="2">
                  <c:v>1241</c:v>
                </c:pt>
                <c:pt idx="3">
                  <c:v>1234</c:v>
                </c:pt>
                <c:pt idx="4">
                  <c:v>1190</c:v>
                </c:pt>
                <c:pt idx="5">
                  <c:v>1176</c:v>
                </c:pt>
                <c:pt idx="6">
                  <c:v>1230</c:v>
                </c:pt>
                <c:pt idx="7">
                  <c:v>1233</c:v>
                </c:pt>
                <c:pt idx="8">
                  <c:v>1243</c:v>
                </c:pt>
                <c:pt idx="9">
                  <c:v>1261</c:v>
                </c:pt>
                <c:pt idx="10">
                  <c:v>1233</c:v>
                </c:pt>
                <c:pt idx="11">
                  <c:v>1242</c:v>
                </c:pt>
                <c:pt idx="12">
                  <c:v>1296</c:v>
                </c:pt>
                <c:pt idx="13">
                  <c:v>1394</c:v>
                </c:pt>
                <c:pt idx="14">
                  <c:v>1430</c:v>
                </c:pt>
                <c:pt idx="15">
                  <c:v>1524</c:v>
                </c:pt>
                <c:pt idx="16">
                  <c:v>1672</c:v>
                </c:pt>
                <c:pt idx="17">
                  <c:v>1943</c:v>
                </c:pt>
                <c:pt idx="18">
                  <c:v>1993</c:v>
                </c:pt>
                <c:pt idx="19">
                  <c:v>2078</c:v>
                </c:pt>
                <c:pt idx="20">
                  <c:v>2119</c:v>
                </c:pt>
                <c:pt idx="21">
                  <c:v>2250</c:v>
                </c:pt>
                <c:pt idx="22">
                  <c:v>2504</c:v>
                </c:pt>
                <c:pt idx="23">
                  <c:v>2901</c:v>
                </c:pt>
                <c:pt idx="24">
                  <c:v>3201</c:v>
                </c:pt>
                <c:pt idx="25">
                  <c:v>3516</c:v>
                </c:pt>
                <c:pt idx="26">
                  <c:v>3777</c:v>
                </c:pt>
              </c:numCache>
            </c:numRef>
          </c:val>
          <c:smooth val="0"/>
          <c:extLst>
            <c:ext xmlns:c16="http://schemas.microsoft.com/office/drawing/2014/chart" uri="{C3380CC4-5D6E-409C-BE32-E72D297353CC}">
              <c16:uniqueId val="{0000002F-6426-4BC6-BC75-2EC0529A753E}"/>
            </c:ext>
          </c:extLst>
        </c:ser>
        <c:ser>
          <c:idx val="2"/>
          <c:order val="2"/>
          <c:tx>
            <c:strRef>
              <c:f>'1.推移'!$A$53</c:f>
              <c:strCache>
                <c:ptCount val="1"/>
                <c:pt idx="0">
                  <c:v>国費留学生</c:v>
                </c:pt>
              </c:strCache>
            </c:strRef>
          </c:tx>
          <c:spPr>
            <a:ln w="12700">
              <a:solidFill>
                <a:srgbClr val="000000"/>
              </a:solidFill>
              <a:prstDash val="lgDashDot"/>
            </a:ln>
          </c:spPr>
          <c:marker>
            <c:symbol val="diamond"/>
            <c:size val="5"/>
            <c:spPr>
              <a:solidFill>
                <a:srgbClr val="000000"/>
              </a:solidFill>
              <a:ln>
                <a:solidFill>
                  <a:srgbClr val="000000"/>
                </a:solidFill>
                <a:prstDash val="solid"/>
              </a:ln>
            </c:spPr>
          </c:marker>
          <c:dLbls>
            <c:spPr>
              <a:solidFill>
                <a:sysClr val="window" lastClr="FFFFFF"/>
              </a:solidFill>
              <a:ln w="9525">
                <a:solidFill>
                  <a:srgbClr val="000000"/>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'1.推移'!$B$50:$AB$50</c:f>
              <c:strCache>
                <c:ptCount val="27"/>
                <c:pt idx="0">
                  <c:v>H5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R1</c:v>
                </c:pt>
              </c:strCache>
            </c:strRef>
          </c:cat>
          <c:val>
            <c:numRef>
              <c:f>'1.推移'!$B$53:$AB$53</c:f>
              <c:numCache>
                <c:formatCode>#,##0_);[Red]\(#,##0\)</c:formatCode>
                <c:ptCount val="27"/>
                <c:pt idx="0">
                  <c:v>528</c:v>
                </c:pt>
                <c:pt idx="1">
                  <c:v>573</c:v>
                </c:pt>
                <c:pt idx="2">
                  <c:v>587</c:v>
                </c:pt>
                <c:pt idx="3">
                  <c:v>634</c:v>
                </c:pt>
                <c:pt idx="4">
                  <c:v>655</c:v>
                </c:pt>
                <c:pt idx="5">
                  <c:v>738</c:v>
                </c:pt>
                <c:pt idx="6">
                  <c:v>766</c:v>
                </c:pt>
                <c:pt idx="7">
                  <c:v>794</c:v>
                </c:pt>
                <c:pt idx="8">
                  <c:v>801</c:v>
                </c:pt>
                <c:pt idx="9">
                  <c:v>852</c:v>
                </c:pt>
                <c:pt idx="10">
                  <c:v>855</c:v>
                </c:pt>
                <c:pt idx="11">
                  <c:v>862</c:v>
                </c:pt>
                <c:pt idx="12">
                  <c:v>874</c:v>
                </c:pt>
                <c:pt idx="13">
                  <c:v>939</c:v>
                </c:pt>
                <c:pt idx="14">
                  <c:v>973</c:v>
                </c:pt>
                <c:pt idx="15">
                  <c:v>1013</c:v>
                </c:pt>
                <c:pt idx="16">
                  <c:v>1087</c:v>
                </c:pt>
                <c:pt idx="17">
                  <c:v>1145</c:v>
                </c:pt>
                <c:pt idx="18">
                  <c:v>1053</c:v>
                </c:pt>
                <c:pt idx="19">
                  <c:v>979</c:v>
                </c:pt>
                <c:pt idx="20">
                  <c:v>868</c:v>
                </c:pt>
                <c:pt idx="21">
                  <c:v>820</c:v>
                </c:pt>
                <c:pt idx="22" formatCode="General">
                  <c:v>780</c:v>
                </c:pt>
                <c:pt idx="23" formatCode="General">
                  <c:v>795</c:v>
                </c:pt>
                <c:pt idx="24" formatCode="General">
                  <c:v>772</c:v>
                </c:pt>
                <c:pt idx="25" formatCode="General">
                  <c:v>717</c:v>
                </c:pt>
                <c:pt idx="26" formatCode="General">
                  <c:v>719</c:v>
                </c:pt>
              </c:numCache>
            </c:numRef>
          </c:val>
          <c:smooth val="0"/>
          <c:extLst>
            <c:ext xmlns:c16="http://schemas.microsoft.com/office/drawing/2014/chart" uri="{C3380CC4-5D6E-409C-BE32-E72D297353CC}">
              <c16:uniqueId val="{00000031-6426-4BC6-BC75-2EC0529A753E}"/>
            </c:ext>
          </c:extLst>
        </c:ser>
        <c:ser>
          <c:idx val="3"/>
          <c:order val="3"/>
          <c:tx>
            <c:strRef>
              <c:f>'1.推移'!$A$54</c:f>
              <c:strCache>
                <c:ptCount val="1"/>
                <c:pt idx="0">
                  <c:v>外国政府派遣留学生</c:v>
                </c:pt>
              </c:strCache>
            </c:strRef>
          </c:tx>
          <c:spPr>
            <a:ln>
              <a:solidFill>
                <a:sysClr val="windowText" lastClr="000000"/>
              </a:solidFill>
            </a:ln>
          </c:spPr>
          <c:marker>
            <c:spPr>
              <a:ln>
                <a:solidFill>
                  <a:sysClr val="windowText" lastClr="000000"/>
                </a:solidFill>
              </a:ln>
            </c:spPr>
          </c:marker>
          <c:dLbls>
            <c:dLbl>
              <c:idx val="0"/>
              <c:layout>
                <c:manualLayout>
                  <c:x val="-2.4438040391819484E-2"/>
                  <c:y val="-1.4928435768867347E-2"/>
                </c:manualLayout>
              </c:layout>
              <c:tx>
                <c:rich>
                  <a:bodyPr/>
                  <a:lstStyle/>
                  <a:p>
                    <a:pPr>
                      <a:defRPr sz="1000" baseline="0">
                        <a:ea typeface="ＭＳ Ｐゴシック" pitchFamily="50" charset="-128"/>
                      </a:defRPr>
                    </a:pPr>
                    <a:r>
                      <a:rPr lang="en-US" altLang="en-US" sz="1000"/>
                      <a:t>21</a:t>
                    </a:r>
                  </a:p>
                </c:rich>
              </c:tx>
              <c:spPr>
                <a:solidFill>
                  <a:sysClr val="window" lastClr="FFFFFF"/>
                </a:solidFill>
                <a:ln w="9525">
                  <a:solidFill>
                    <a:schemeClr val="tx1"/>
                  </a:solid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AE3-487B-91D6-DF1CADBCE412}"/>
                </c:ext>
              </c:extLst>
            </c:dLbl>
            <c:dLbl>
              <c:idx val="1"/>
              <c:layout>
                <c:manualLayout>
                  <c:x val="-2.2752387686555069E-2"/>
                  <c:y val="-1.7396926471606029E-2"/>
                </c:manualLayout>
              </c:layout>
              <c:tx>
                <c:rich>
                  <a:bodyPr/>
                  <a:lstStyle/>
                  <a:p>
                    <a:pPr>
                      <a:defRPr sz="1000" baseline="0">
                        <a:ea typeface="ＭＳ Ｐゴシック" pitchFamily="50" charset="-128"/>
                      </a:defRPr>
                    </a:pPr>
                    <a:r>
                      <a:rPr lang="en-US" altLang="en-US" sz="1000"/>
                      <a:t>18</a:t>
                    </a:r>
                  </a:p>
                </c:rich>
              </c:tx>
              <c:spPr>
                <a:solidFill>
                  <a:schemeClr val="bg1"/>
                </a:solidFill>
                <a:ln w="9525">
                  <a:solidFill>
                    <a:schemeClr val="tx1"/>
                  </a:solid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AE3-487B-91D6-DF1CADBCE412}"/>
                </c:ext>
              </c:extLst>
            </c:dLbl>
            <c:dLbl>
              <c:idx val="2"/>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0AE3-487B-91D6-DF1CADBCE412}"/>
                </c:ext>
              </c:extLst>
            </c:dLbl>
            <c:dLbl>
              <c:idx val="3"/>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AE3-487B-91D6-DF1CADBCE412}"/>
                </c:ext>
              </c:extLst>
            </c:dLbl>
            <c:dLbl>
              <c:idx val="4"/>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0AE3-487B-91D6-DF1CADBCE412}"/>
                </c:ext>
              </c:extLst>
            </c:dLbl>
            <c:dLbl>
              <c:idx val="5"/>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0AE3-487B-91D6-DF1CADBCE412}"/>
                </c:ext>
              </c:extLst>
            </c:dLbl>
            <c:dLbl>
              <c:idx val="6"/>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0AE3-487B-91D6-DF1CADBCE412}"/>
                </c:ext>
              </c:extLst>
            </c:dLbl>
            <c:dLbl>
              <c:idx val="7"/>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7-0AE3-487B-91D6-DF1CADBCE412}"/>
                </c:ext>
              </c:extLst>
            </c:dLbl>
            <c:dLbl>
              <c:idx val="8"/>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8-0AE3-487B-91D6-DF1CADBCE412}"/>
                </c:ext>
              </c:extLst>
            </c:dLbl>
            <c:dLbl>
              <c:idx val="9"/>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9-0AE3-487B-91D6-DF1CADBCE412}"/>
                </c:ext>
              </c:extLst>
            </c:dLbl>
            <c:dLbl>
              <c:idx val="10"/>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A-0AE3-487B-91D6-DF1CADBCE412}"/>
                </c:ext>
              </c:extLst>
            </c:dLbl>
            <c:dLbl>
              <c:idx val="11"/>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B-0AE3-487B-91D6-DF1CADBCE412}"/>
                </c:ext>
              </c:extLst>
            </c:dLbl>
            <c:dLbl>
              <c:idx val="12"/>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C-0AE3-487B-91D6-DF1CADBCE412}"/>
                </c:ext>
              </c:extLst>
            </c:dLbl>
            <c:dLbl>
              <c:idx val="13"/>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D-0AE3-487B-91D6-DF1CADBCE412}"/>
                </c:ext>
              </c:extLst>
            </c:dLbl>
            <c:dLbl>
              <c:idx val="14"/>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E-0AE3-487B-91D6-DF1CADBCE412}"/>
                </c:ext>
              </c:extLst>
            </c:dLbl>
            <c:dLbl>
              <c:idx val="15"/>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F-0AE3-487B-91D6-DF1CADBCE412}"/>
                </c:ext>
              </c:extLst>
            </c:dLbl>
            <c:dLbl>
              <c:idx val="16"/>
              <c:spPr>
                <a:solidFill>
                  <a:schemeClr val="bg1"/>
                </a:solidFill>
                <a:ln w="9525">
                  <a:solidFill>
                    <a:schemeClr val="tx1"/>
                  </a:solidFill>
                </a:ln>
              </c:spPr>
              <c:txPr>
                <a:bodyPr/>
                <a:lstStyle/>
                <a:p>
                  <a:pPr>
                    <a:defRPr sz="1000" baseline="0">
                      <a:ea typeface="ＭＳ Ｐゴシック" pitchFamily="50" charset="-128"/>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0-0AE3-487B-91D6-DF1CADBCE412}"/>
                </c:ext>
              </c:extLst>
            </c:dLbl>
            <c:dLbl>
              <c:idx val="17"/>
              <c:layout/>
              <c:tx>
                <c:rich>
                  <a:bodyPr/>
                  <a:lstStyle/>
                  <a:p>
                    <a:pPr>
                      <a:defRPr sz="1000" baseline="0">
                        <a:ea typeface="ＭＳ Ｐゴシック" pitchFamily="50" charset="-128"/>
                      </a:defRPr>
                    </a:pPr>
                    <a:r>
                      <a:rPr lang="en-US" altLang="en-US" sz="1000"/>
                      <a:t>33</a:t>
                    </a:r>
                  </a:p>
                </c:rich>
              </c:tx>
              <c:spPr>
                <a:solidFill>
                  <a:schemeClr val="bg1"/>
                </a:solidFill>
                <a:ln w="9525">
                  <a:solidFill>
                    <a:schemeClr val="tx1"/>
                  </a:solidFill>
                </a:ln>
              </c:spPr>
              <c:dLblPos val="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AE3-487B-91D6-DF1CADBCE412}"/>
                </c:ext>
              </c:extLst>
            </c:dLbl>
            <c:dLbl>
              <c:idx val="18"/>
              <c:layout>
                <c:manualLayout>
                  <c:x val="-2.1070375052675939E-2"/>
                  <c:y val="-1.6124031007751938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AE3-487B-91D6-DF1CADBCE412}"/>
                </c:ext>
              </c:extLst>
            </c:dLbl>
            <c:dLbl>
              <c:idx val="19"/>
              <c:layout>
                <c:manualLayout>
                  <c:x val="-2.0053422525724108E-2"/>
                  <c:y val="-1.6490557284990721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AE3-487B-91D6-DF1CADBCE412}"/>
                </c:ext>
              </c:extLst>
            </c:dLbl>
            <c:dLbl>
              <c:idx val="20"/>
              <c:layout>
                <c:manualLayout>
                  <c:x val="-2.1174167388368491E-2"/>
                  <c:y val="-1.7518061405115241E-2"/>
                </c:manualLayout>
              </c:layout>
              <c:spPr>
                <a:solidFill>
                  <a:schemeClr val="bg1"/>
                </a:solidFill>
                <a:ln w="9525">
                  <a:solidFill>
                    <a:schemeClr val="tx1"/>
                  </a:solidFill>
                </a:ln>
              </c:spPr>
              <c:txPr>
                <a:bodyPr/>
                <a:lstStyle/>
                <a:p>
                  <a:pPr>
                    <a:defRPr sz="1000" baseline="0">
                      <a:ea typeface="ＭＳ Ｐゴシック"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AE3-487B-91D6-DF1CADBCE412}"/>
                </c:ext>
              </c:extLst>
            </c:dLbl>
            <c:dLbl>
              <c:idx val="21"/>
              <c:layout>
                <c:manualLayout>
                  <c:x val="-1.9410095861911066E-2"/>
                  <c:y val="-1.8934944759812E-2"/>
                </c:manualLayout>
              </c:layout>
              <c:spPr>
                <a:solidFill>
                  <a:schemeClr val="bg1"/>
                </a:solidFill>
                <a:ln w="9525">
                  <a:solidFill>
                    <a:schemeClr val="tx1"/>
                  </a:solidFill>
                </a:ln>
              </c:spPr>
              <c:txPr>
                <a:bodyPr/>
                <a:lstStyle/>
                <a:p>
                  <a:pPr>
                    <a:defRPr lang="ja-JP" altLang="en-US" sz="1000" b="0" i="0" u="none" strike="noStrike" kern="1200" baseline="0">
                      <a:solidFill>
                        <a:srgbClr val="000000"/>
                      </a:solidFill>
                      <a:latin typeface="Osaka"/>
                      <a:ea typeface="ＭＳ Ｐゴシック" pitchFamily="50" charset="-128"/>
                      <a:cs typeface="Osaka"/>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AE3-487B-91D6-DF1CADBCE412}"/>
                </c:ext>
              </c:extLst>
            </c:dLbl>
            <c:dLbl>
              <c:idx val="22"/>
              <c:spPr>
                <a:solidFill>
                  <a:schemeClr val="bg1"/>
                </a:solidFill>
                <a:ln w="9525">
                  <a:solidFill>
                    <a:schemeClr val="tx1"/>
                  </a:solidFill>
                </a:ln>
              </c:spPr>
              <c:txPr>
                <a:bodyPr/>
                <a:lstStyle/>
                <a:p>
                  <a:pPr>
                    <a:defRPr sz="1000" baseline="0"/>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16-0AE3-487B-91D6-DF1CADBCE412}"/>
                </c:ext>
              </c:extLst>
            </c:dLbl>
            <c:spPr>
              <a:solidFill>
                <a:schemeClr val="bg1"/>
              </a:solidFill>
              <a:ln w="9525">
                <a:solidFill>
                  <a:schemeClr val="tx1"/>
                </a:solid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'1.推移'!$B$50:$AB$50</c:f>
              <c:strCache>
                <c:ptCount val="27"/>
                <c:pt idx="0">
                  <c:v>H5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R1</c:v>
                </c:pt>
              </c:strCache>
            </c:strRef>
          </c:cat>
          <c:val>
            <c:numRef>
              <c:f>'1.推移'!$B$54:$AB$54</c:f>
              <c:numCache>
                <c:formatCode>#,##0_);[Red]\(#,##0\)</c:formatCode>
                <c:ptCount val="27"/>
                <c:pt idx="0">
                  <c:v>21</c:v>
                </c:pt>
                <c:pt idx="1">
                  <c:v>18</c:v>
                </c:pt>
                <c:pt idx="2">
                  <c:v>27</c:v>
                </c:pt>
                <c:pt idx="3">
                  <c:v>26</c:v>
                </c:pt>
                <c:pt idx="4">
                  <c:v>30</c:v>
                </c:pt>
                <c:pt idx="5">
                  <c:v>35</c:v>
                </c:pt>
                <c:pt idx="6">
                  <c:v>31</c:v>
                </c:pt>
                <c:pt idx="7">
                  <c:v>26</c:v>
                </c:pt>
                <c:pt idx="8">
                  <c:v>27</c:v>
                </c:pt>
                <c:pt idx="9">
                  <c:v>24</c:v>
                </c:pt>
                <c:pt idx="10">
                  <c:v>23</c:v>
                </c:pt>
                <c:pt idx="11">
                  <c:v>22</c:v>
                </c:pt>
                <c:pt idx="12">
                  <c:v>24</c:v>
                </c:pt>
                <c:pt idx="13">
                  <c:v>24</c:v>
                </c:pt>
                <c:pt idx="14">
                  <c:v>24</c:v>
                </c:pt>
                <c:pt idx="15">
                  <c:v>24</c:v>
                </c:pt>
                <c:pt idx="16">
                  <c:v>26</c:v>
                </c:pt>
                <c:pt idx="17">
                  <c:v>33</c:v>
                </c:pt>
                <c:pt idx="18">
                  <c:v>33</c:v>
                </c:pt>
                <c:pt idx="19">
                  <c:v>33</c:v>
                </c:pt>
                <c:pt idx="20">
                  <c:v>30</c:v>
                </c:pt>
                <c:pt idx="21">
                  <c:v>24</c:v>
                </c:pt>
                <c:pt idx="22" formatCode="General">
                  <c:v>24</c:v>
                </c:pt>
                <c:pt idx="23" formatCode="General">
                  <c:v>20</c:v>
                </c:pt>
                <c:pt idx="24" formatCode="General">
                  <c:v>13</c:v>
                </c:pt>
                <c:pt idx="25" formatCode="General">
                  <c:v>15</c:v>
                </c:pt>
                <c:pt idx="26" formatCode="General">
                  <c:v>16</c:v>
                </c:pt>
              </c:numCache>
            </c:numRef>
          </c:val>
          <c:smooth val="0"/>
          <c:extLst>
            <c:ext xmlns:c16="http://schemas.microsoft.com/office/drawing/2014/chart" uri="{C3380CC4-5D6E-409C-BE32-E72D297353CC}">
              <c16:uniqueId val="{00000032-6426-4BC6-BC75-2EC0529A753E}"/>
            </c:ext>
          </c:extLst>
        </c:ser>
        <c:dLbls>
          <c:showLegendKey val="0"/>
          <c:showVal val="0"/>
          <c:showCatName val="0"/>
          <c:showSerName val="0"/>
          <c:showPercent val="0"/>
          <c:showBubbleSize val="0"/>
        </c:dLbls>
        <c:marker val="1"/>
        <c:smooth val="0"/>
        <c:axId val="454849240"/>
        <c:axId val="1"/>
      </c:lineChart>
      <c:catAx>
        <c:axId val="454849240"/>
        <c:scaling>
          <c:orientation val="minMax"/>
        </c:scaling>
        <c:delete val="0"/>
        <c:axPos val="b"/>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Osaka"/>
                <a:ea typeface="Osaka"/>
                <a:cs typeface="Osaka"/>
              </a:defRPr>
            </a:pPr>
            <a:endParaRPr lang="ja-JP"/>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ysDash"/>
            </a:ln>
          </c:spPr>
        </c:majorGridlines>
        <c:numFmt formatCode="#,##0_);[Red]\(#,##0\)"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Osaka"/>
                <a:ea typeface="Osaka"/>
                <a:cs typeface="Osaka"/>
              </a:defRPr>
            </a:pPr>
            <a:endParaRPr lang="ja-JP"/>
          </a:p>
        </c:txPr>
        <c:crossAx val="454849240"/>
        <c:crosses val="autoZero"/>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Osaka"/>
          <a:ea typeface="Osaka"/>
          <a:cs typeface="Osaka"/>
        </a:defRPr>
      </a:pPr>
      <a:endParaRPr lang="ja-JP"/>
    </a:p>
  </c:txPr>
  <c:printSettings>
    <c:headerFooter alignWithMargins="0"/>
    <c:pageMargins b="0.98399999999999999" l="0.78700000000000003" r="0.78700000000000003" t="0.98399999999999999" header="0.51200000000000001" footer="0.51200000000000001"/>
    <c:pageSetup paperSize="9" orientation="portrait"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外国人留学生男女別内訳</a:t>
            </a:r>
          </a:p>
        </c:rich>
      </c:tx>
      <c:layout>
        <c:manualLayout>
          <c:xMode val="edge"/>
          <c:yMode val="edge"/>
          <c:x val="0.23949137984808572"/>
          <c:y val="5.0443211643999043E-2"/>
        </c:manualLayout>
      </c:layout>
      <c:overlay val="0"/>
    </c:title>
    <c:autoTitleDeleted val="0"/>
    <c:plotArea>
      <c:layout>
        <c:manualLayout>
          <c:layoutTarget val="inner"/>
          <c:xMode val="edge"/>
          <c:yMode val="edge"/>
          <c:x val="0.1805485185185185"/>
          <c:y val="0.25911303418803422"/>
          <c:w val="0.51136611111111108"/>
          <c:h val="0.5900378205128205"/>
        </c:manualLayout>
      </c:layout>
      <c:doughnutChart>
        <c:varyColors val="1"/>
        <c:ser>
          <c:idx val="1"/>
          <c:order val="0"/>
          <c:spPr>
            <a:ln w="19050">
              <a:solidFill>
                <a:schemeClr val="bg1"/>
              </a:solidFill>
            </a:ln>
            <a:effectLst/>
          </c:spPr>
          <c:dPt>
            <c:idx val="0"/>
            <c:bubble3D val="0"/>
            <c:extLst>
              <c:ext xmlns:c16="http://schemas.microsoft.com/office/drawing/2014/chart" uri="{C3380CC4-5D6E-409C-BE32-E72D297353CC}">
                <c16:uniqueId val="{00000000-5ADD-463E-87A4-DF57BA7E0303}"/>
              </c:ext>
            </c:extLst>
          </c:dPt>
          <c:dPt>
            <c:idx val="1"/>
            <c:bubble3D val="0"/>
            <c:extLst>
              <c:ext xmlns:c16="http://schemas.microsoft.com/office/drawing/2014/chart" uri="{C3380CC4-5D6E-409C-BE32-E72D297353CC}">
                <c16:uniqueId val="{00000001-5ADD-463E-87A4-DF57BA7E0303}"/>
              </c:ext>
            </c:extLst>
          </c:dPt>
          <c:dLbls>
            <c:dLbl>
              <c:idx val="0"/>
              <c:layout>
                <c:manualLayout>
                  <c:x val="0.16800013701875086"/>
                  <c:y val="0.14678546440109819"/>
                </c:manualLayout>
              </c:layout>
              <c:tx>
                <c:rich>
                  <a:bodyPr wrap="square" lIns="38100" tIns="19050" rIns="38100" bIns="19050" anchor="ctr">
                    <a:noAutofit/>
                  </a:bodyPr>
                  <a:lstStyle/>
                  <a:p>
                    <a:pPr>
                      <a:defRPr sz="1200"/>
                    </a:pPr>
                    <a:fld id="{74D262F8-489C-40DA-B643-AC03D80A0B22}" type="CATEGORYNAME">
                      <a:rPr lang="ja-JP" altLang="en-US"/>
                      <a:pPr>
                        <a:defRPr sz="1200"/>
                      </a:pPr>
                      <a:t>[分類名]</a:t>
                    </a:fld>
                    <a:r>
                      <a:rPr lang="en-US" altLang="ja-JP" baseline="0"/>
                      <a:t>, </a:t>
                    </a:r>
                    <a:fld id="{E5632446-8F99-4DAC-87E5-0C61F36C200D}" type="VALUE">
                      <a:rPr lang="en-US" altLang="ja-JP" baseline="0"/>
                      <a:pPr>
                        <a:defRPr sz="1200"/>
                      </a:pPr>
                      <a:t>[値]</a:t>
                    </a:fld>
                    <a:r>
                      <a:rPr lang="ja-JP" altLang="en-US" baseline="0"/>
                      <a:t>名</a:t>
                    </a:r>
                    <a:r>
                      <a:rPr lang="en-US" altLang="ja-JP" baseline="0"/>
                      <a:t>, </a:t>
                    </a:r>
                    <a:fld id="{06001109-D416-476A-AE5D-F7D2BA0C9653}" type="PERCENTAGE">
                      <a:rPr lang="en-US" altLang="ja-JP" baseline="0"/>
                      <a:pPr>
                        <a:defRPr sz="1200"/>
                      </a:pPr>
                      <a:t>[パーセンテージ]</a:t>
                    </a:fld>
                    <a:endParaRPr lang="en-US" altLang="ja-JP" baseline="0"/>
                  </a:p>
                </c:rich>
              </c:tx>
              <c:numFmt formatCode="0.0%" sourceLinked="0"/>
              <c:spPr>
                <a:noFill/>
                <a:ln w="25400">
                  <a:noFill/>
                </a:ln>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2521722877983988"/>
                      <c:h val="0.13327815146073324"/>
                    </c:manualLayout>
                  </c15:layout>
                  <c15:dlblFieldTable/>
                  <c15:showDataLabelsRange val="0"/>
                </c:ext>
                <c:ext xmlns:c16="http://schemas.microsoft.com/office/drawing/2014/chart" uri="{C3380CC4-5D6E-409C-BE32-E72D297353CC}">
                  <c16:uniqueId val="{00000000-5ADD-463E-87A4-DF57BA7E0303}"/>
                </c:ext>
              </c:extLst>
            </c:dLbl>
            <c:dLbl>
              <c:idx val="1"/>
              <c:layout>
                <c:manualLayout>
                  <c:x val="-0.10346347113934112"/>
                  <c:y val="-0.18429254046465474"/>
                </c:manualLayout>
              </c:layout>
              <c:tx>
                <c:rich>
                  <a:bodyPr wrap="square" lIns="38100" tIns="19050" rIns="38100" bIns="19050" anchor="ctr">
                    <a:noAutofit/>
                  </a:bodyPr>
                  <a:lstStyle/>
                  <a:p>
                    <a:pPr>
                      <a:defRPr sz="1200"/>
                    </a:pPr>
                    <a:r>
                      <a:rPr lang="ja-JP" altLang="en-US" sz="1200" baseline="0"/>
                      <a:t>女性</a:t>
                    </a:r>
                    <a:r>
                      <a:rPr lang="en-US" altLang="ja-JP" sz="1200" baseline="0"/>
                      <a:t>, 1,985</a:t>
                    </a:r>
                    <a:r>
                      <a:rPr lang="ja-JP" altLang="en-US" sz="1200" baseline="0"/>
                      <a:t>名</a:t>
                    </a:r>
                    <a:r>
                      <a:rPr lang="en-US" altLang="ja-JP" sz="1200" baseline="0"/>
                      <a:t>, 44.0%</a:t>
                    </a:r>
                  </a:p>
                </c:rich>
              </c:tx>
              <c:numFmt formatCode="0.0%" sourceLinked="0"/>
              <c:spPr>
                <a:noFill/>
                <a:ln w="25400">
                  <a:noFill/>
                </a:ln>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258514438349775"/>
                      <c:h val="0.12363523021129048"/>
                    </c:manualLayout>
                  </c15:layout>
                </c:ext>
                <c:ext xmlns:c16="http://schemas.microsoft.com/office/drawing/2014/chart" uri="{C3380CC4-5D6E-409C-BE32-E72D297353CC}">
                  <c16:uniqueId val="{00000001-5ADD-463E-87A4-DF57BA7E0303}"/>
                </c:ext>
              </c:extLst>
            </c:dLbl>
            <c:numFmt formatCode="0.0%" sourceLinked="0"/>
            <c:spPr>
              <a:noFill/>
              <a:ln w="25400">
                <a:noFill/>
              </a:ln>
            </c:spPr>
            <c:txPr>
              <a:bodyPr wrap="square" lIns="38100" tIns="19050" rIns="38100" bIns="19050" anchor="ctr">
                <a:spAutoFit/>
              </a:bodyPr>
              <a:lstStyle/>
              <a:p>
                <a:pPr>
                  <a:defRPr sz="1200"/>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'2.国籍別・地域別・男女別'!$Q$9:$Q$10</c:f>
              <c:strCache>
                <c:ptCount val="2"/>
                <c:pt idx="0">
                  <c:v>男性</c:v>
                </c:pt>
                <c:pt idx="1">
                  <c:v>女性</c:v>
                </c:pt>
              </c:strCache>
            </c:strRef>
          </c:cat>
          <c:val>
            <c:numRef>
              <c:f>'2.国籍別・地域別・男女別'!$R$9:$R$10</c:f>
              <c:numCache>
                <c:formatCode>#,##0_);[Red]\(#,##0\)</c:formatCode>
                <c:ptCount val="2"/>
                <c:pt idx="0">
                  <c:v>2527</c:v>
                </c:pt>
                <c:pt idx="1">
                  <c:v>1985</c:v>
                </c:pt>
              </c:numCache>
            </c:numRef>
          </c:val>
          <c:extLst>
            <c:ext xmlns:c16="http://schemas.microsoft.com/office/drawing/2014/chart" uri="{C3380CC4-5D6E-409C-BE32-E72D297353CC}">
              <c16:uniqueId val="{00000002-5ADD-463E-87A4-DF57BA7E0303}"/>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egendEntry>
        <c:idx val="0"/>
        <c:txPr>
          <a:bodyPr/>
          <a:lstStyle/>
          <a:p>
            <a:pPr>
              <a:defRPr sz="1050" baseline="0">
                <a:solidFill>
                  <a:sysClr val="windowText" lastClr="000000"/>
                </a:solidFill>
              </a:defRPr>
            </a:pPr>
            <a:endParaRPr lang="ja-JP"/>
          </a:p>
        </c:txPr>
      </c:legendEntry>
      <c:legendEntry>
        <c:idx val="1"/>
        <c:txPr>
          <a:bodyPr/>
          <a:lstStyle/>
          <a:p>
            <a:pPr>
              <a:defRPr sz="1050" baseline="0">
                <a:solidFill>
                  <a:sysClr val="windowText" lastClr="000000"/>
                </a:solidFill>
              </a:defRPr>
            </a:pPr>
            <a:endParaRPr lang="ja-JP"/>
          </a:p>
        </c:txPr>
      </c:legendEntry>
      <c:layout>
        <c:manualLayout>
          <c:xMode val="edge"/>
          <c:yMode val="edge"/>
          <c:x val="0.79271348851046264"/>
          <c:y val="0.26530660940109757"/>
          <c:w val="9.0131713426132465E-2"/>
          <c:h val="0.13701473395371033"/>
        </c:manualLayout>
      </c:layout>
      <c:overlay val="0"/>
      <c:txPr>
        <a:bodyPr/>
        <a:lstStyle/>
        <a:p>
          <a:pPr>
            <a:defRPr sz="1050" baseline="0">
              <a:solidFill>
                <a:sysClr val="windowText" lastClr="000000"/>
              </a:solidFill>
            </a:defRPr>
          </a:pPr>
          <a:endParaRPr lang="ja-JP"/>
        </a:p>
      </c:txPr>
    </c:legend>
    <c:plotVisOnly val="1"/>
    <c:dispBlanksAs val="zero"/>
    <c:showDLblsOverMax val="0"/>
  </c:chart>
  <c:spPr>
    <a:ln>
      <a:solidFill>
        <a:schemeClr val="bg1">
          <a:lumMod val="65000"/>
        </a:schemeClr>
      </a:solidFill>
    </a:ln>
  </c:sp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sz="1400">
                <a:latin typeface="ＭＳ Ｐゴシック" panose="020B0600070205080204" pitchFamily="50" charset="-128"/>
                <a:ea typeface="ＭＳ Ｐゴシック" panose="020B0600070205080204" pitchFamily="50" charset="-128"/>
              </a:rPr>
              <a:t>外国人留学生国籍別内訳</a:t>
            </a:r>
          </a:p>
        </c:rich>
      </c:tx>
      <c:layout>
        <c:manualLayout>
          <c:xMode val="edge"/>
          <c:yMode val="edge"/>
          <c:x val="0.26902627079871894"/>
          <c:y val="4.0378928043830586E-2"/>
        </c:manualLayout>
      </c:layout>
      <c:overlay val="0"/>
    </c:title>
    <c:autoTitleDeleted val="0"/>
    <c:plotArea>
      <c:layout>
        <c:manualLayout>
          <c:layoutTarget val="inner"/>
          <c:xMode val="edge"/>
          <c:yMode val="edge"/>
          <c:x val="0.29298574077444928"/>
          <c:y val="0.22181361395338223"/>
          <c:w val="0.46711153479504292"/>
          <c:h val="0.64220224583920749"/>
        </c:manualLayout>
      </c:layout>
      <c:doughnutChart>
        <c:varyColors val="1"/>
        <c:ser>
          <c:idx val="0"/>
          <c:order val="0"/>
          <c:tx>
            <c:strRef>
              <c:f>'2.国籍別・地域別・男女別'!$S$13</c:f>
              <c:strCache>
                <c:ptCount val="1"/>
                <c:pt idx="0">
                  <c:v>人　数</c:v>
                </c:pt>
              </c:strCache>
            </c:strRef>
          </c:tx>
          <c:spPr>
            <a:ln w="19050">
              <a:solidFill>
                <a:schemeClr val="bg1"/>
              </a:solidFill>
            </a:ln>
          </c:spPr>
          <c:dPt>
            <c:idx val="0"/>
            <c:bubble3D val="0"/>
            <c:extLst>
              <c:ext xmlns:c16="http://schemas.microsoft.com/office/drawing/2014/chart" uri="{C3380CC4-5D6E-409C-BE32-E72D297353CC}">
                <c16:uniqueId val="{00000000-D5B1-46AE-AD6F-548CC8DE6C70}"/>
              </c:ext>
            </c:extLst>
          </c:dPt>
          <c:dPt>
            <c:idx val="1"/>
            <c:bubble3D val="0"/>
            <c:extLst>
              <c:ext xmlns:c16="http://schemas.microsoft.com/office/drawing/2014/chart" uri="{C3380CC4-5D6E-409C-BE32-E72D297353CC}">
                <c16:uniqueId val="{00000001-D5B1-46AE-AD6F-548CC8DE6C70}"/>
              </c:ext>
            </c:extLst>
          </c:dPt>
          <c:dPt>
            <c:idx val="2"/>
            <c:bubble3D val="0"/>
            <c:extLst>
              <c:ext xmlns:c16="http://schemas.microsoft.com/office/drawing/2014/chart" uri="{C3380CC4-5D6E-409C-BE32-E72D297353CC}">
                <c16:uniqueId val="{00000002-D5B1-46AE-AD6F-548CC8DE6C70}"/>
              </c:ext>
            </c:extLst>
          </c:dPt>
          <c:dPt>
            <c:idx val="3"/>
            <c:bubble3D val="0"/>
            <c:extLst>
              <c:ext xmlns:c16="http://schemas.microsoft.com/office/drawing/2014/chart" uri="{C3380CC4-5D6E-409C-BE32-E72D297353CC}">
                <c16:uniqueId val="{00000003-D5B1-46AE-AD6F-548CC8DE6C70}"/>
              </c:ext>
            </c:extLst>
          </c:dPt>
          <c:dPt>
            <c:idx val="4"/>
            <c:bubble3D val="0"/>
            <c:extLst>
              <c:ext xmlns:c16="http://schemas.microsoft.com/office/drawing/2014/chart" uri="{C3380CC4-5D6E-409C-BE32-E72D297353CC}">
                <c16:uniqueId val="{00000004-D5B1-46AE-AD6F-548CC8DE6C70}"/>
              </c:ext>
            </c:extLst>
          </c:dPt>
          <c:dPt>
            <c:idx val="5"/>
            <c:bubble3D val="0"/>
            <c:extLst>
              <c:ext xmlns:c16="http://schemas.microsoft.com/office/drawing/2014/chart" uri="{C3380CC4-5D6E-409C-BE32-E72D297353CC}">
                <c16:uniqueId val="{00000005-D5B1-46AE-AD6F-548CC8DE6C70}"/>
              </c:ext>
            </c:extLst>
          </c:dPt>
          <c:dPt>
            <c:idx val="6"/>
            <c:bubble3D val="0"/>
            <c:extLst>
              <c:ext xmlns:c16="http://schemas.microsoft.com/office/drawing/2014/chart" uri="{C3380CC4-5D6E-409C-BE32-E72D297353CC}">
                <c16:uniqueId val="{00000006-D5B1-46AE-AD6F-548CC8DE6C70}"/>
              </c:ext>
            </c:extLst>
          </c:dPt>
          <c:dPt>
            <c:idx val="7"/>
            <c:bubble3D val="0"/>
            <c:extLst>
              <c:ext xmlns:c16="http://schemas.microsoft.com/office/drawing/2014/chart" uri="{C3380CC4-5D6E-409C-BE32-E72D297353CC}">
                <c16:uniqueId val="{00000007-D5B1-46AE-AD6F-548CC8DE6C70}"/>
              </c:ext>
            </c:extLst>
          </c:dPt>
          <c:dPt>
            <c:idx val="8"/>
            <c:bubble3D val="0"/>
            <c:extLst>
              <c:ext xmlns:c16="http://schemas.microsoft.com/office/drawing/2014/chart" uri="{C3380CC4-5D6E-409C-BE32-E72D297353CC}">
                <c16:uniqueId val="{00000008-D5B1-46AE-AD6F-548CC8DE6C70}"/>
              </c:ext>
            </c:extLst>
          </c:dPt>
          <c:dPt>
            <c:idx val="9"/>
            <c:bubble3D val="0"/>
            <c:extLst>
              <c:ext xmlns:c16="http://schemas.microsoft.com/office/drawing/2014/chart" uri="{C3380CC4-5D6E-409C-BE32-E72D297353CC}">
                <c16:uniqueId val="{00000009-D5B1-46AE-AD6F-548CC8DE6C70}"/>
              </c:ext>
            </c:extLst>
          </c:dPt>
          <c:dPt>
            <c:idx val="10"/>
            <c:bubble3D val="0"/>
            <c:extLst>
              <c:ext xmlns:c16="http://schemas.microsoft.com/office/drawing/2014/chart" uri="{C3380CC4-5D6E-409C-BE32-E72D297353CC}">
                <c16:uniqueId val="{0000000A-D5B1-46AE-AD6F-548CC8DE6C70}"/>
              </c:ext>
            </c:extLst>
          </c:dPt>
          <c:dLbls>
            <c:dLbl>
              <c:idx val="0"/>
              <c:layout>
                <c:manualLayout>
                  <c:x val="-4.9895784247541587E-3"/>
                  <c:y val="0.2417582324770392"/>
                </c:manualLayout>
              </c:layout>
              <c:tx>
                <c:rich>
                  <a:bodyPr/>
                  <a:lstStyle/>
                  <a:p>
                    <a:fld id="{78F8DBC7-C8A5-4E13-87AC-D472393CAB47}" type="CATEGORYNAME">
                      <a:rPr lang="ja-JP" altLang="en-US" sz="1050">
                        <a:solidFill>
                          <a:sysClr val="windowText" lastClr="000000"/>
                        </a:solidFill>
                      </a:rPr>
                      <a:pPr/>
                      <a:t>[分類名]</a:t>
                    </a:fld>
                    <a:r>
                      <a:rPr lang="en-US" altLang="ja-JP" sz="1050" baseline="0">
                        <a:solidFill>
                          <a:sysClr val="windowText" lastClr="000000"/>
                        </a:solidFill>
                      </a:rPr>
                      <a:t>, </a:t>
                    </a:r>
                    <a:fld id="{6837404B-D999-47AB-96EB-EB9714AB41C9}" type="VALUE">
                      <a:rPr lang="en-US" altLang="ja-JP" sz="1050" baseline="0">
                        <a:solidFill>
                          <a:sysClr val="windowText" lastClr="000000"/>
                        </a:solidFill>
                      </a:rPr>
                      <a:pPr/>
                      <a:t>[値]</a:t>
                    </a:fld>
                    <a:r>
                      <a:rPr lang="ja-JP" altLang="en-US" sz="1050" baseline="0">
                        <a:solidFill>
                          <a:sysClr val="windowText" lastClr="000000"/>
                        </a:solidFill>
                      </a:rPr>
                      <a:t>名</a:t>
                    </a:r>
                    <a:r>
                      <a:rPr lang="en-US" altLang="ja-JP" sz="1050" baseline="0">
                        <a:solidFill>
                          <a:sysClr val="windowText" lastClr="000000"/>
                        </a:solidFill>
                      </a:rPr>
                      <a:t>, </a:t>
                    </a:r>
                    <a:fld id="{9958C3AE-2737-4A03-B650-1CCAB06543FE}" type="PERCENTAGE">
                      <a:rPr lang="en-US" altLang="ja-JP" sz="1050" baseline="0">
                        <a:solidFill>
                          <a:sysClr val="windowText" lastClr="000000"/>
                        </a:solidFill>
                      </a:rPr>
                      <a:pPr/>
                      <a:t>[パーセンテージ]</a:t>
                    </a:fld>
                    <a:endParaRPr lang="en-US" altLang="ja-JP" sz="1050" baseline="0">
                      <a:solidFill>
                        <a:sysClr val="windowText" lastClr="000000"/>
                      </a:solidFill>
                    </a:endParaRPr>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D5B1-46AE-AD6F-548CC8DE6C70}"/>
                </c:ext>
              </c:extLst>
            </c:dLbl>
            <c:dLbl>
              <c:idx val="1"/>
              <c:layout>
                <c:manualLayout>
                  <c:x val="-0.11555761705622627"/>
                  <c:y val="9.0562367755771672E-2"/>
                </c:manualLayout>
              </c:layout>
              <c:tx>
                <c:rich>
                  <a:bodyPr/>
                  <a:lstStyle/>
                  <a:p>
                    <a:fld id="{E12A5759-D9D3-45FC-A306-DBFC250CC287}" type="CATEGORYNAME">
                      <a:rPr lang="ja-JP" altLang="en-US" sz="1050">
                        <a:solidFill>
                          <a:sysClr val="windowText" lastClr="000000"/>
                        </a:solidFill>
                      </a:rPr>
                      <a:pPr/>
                      <a:t>[分類名]</a:t>
                    </a:fld>
                    <a:r>
                      <a:rPr lang="en-US" altLang="ja-JP" sz="1050" baseline="0">
                        <a:solidFill>
                          <a:sysClr val="windowText" lastClr="000000"/>
                        </a:solidFill>
                      </a:rPr>
                      <a:t>, </a:t>
                    </a:r>
                    <a:fld id="{4ED6043C-0D0F-4688-B0E7-A477E6E782F2}" type="VALUE">
                      <a:rPr lang="en-US" altLang="ja-JP" sz="1050" baseline="0">
                        <a:solidFill>
                          <a:sysClr val="windowText" lastClr="000000"/>
                        </a:solidFill>
                      </a:rPr>
                      <a:pPr/>
                      <a:t>[値]</a:t>
                    </a:fld>
                    <a:r>
                      <a:rPr lang="ja-JP" altLang="en-US" sz="1050" baseline="0">
                        <a:solidFill>
                          <a:sysClr val="windowText" lastClr="000000"/>
                        </a:solidFill>
                      </a:rPr>
                      <a:t>名</a:t>
                    </a:r>
                    <a:r>
                      <a:rPr lang="en-US" altLang="ja-JP" sz="1050" baseline="0">
                        <a:solidFill>
                          <a:sysClr val="windowText" lastClr="000000"/>
                        </a:solidFill>
                      </a:rPr>
                      <a:t>, </a:t>
                    </a:r>
                    <a:fld id="{0ED33EC9-A9FE-4D7E-864B-B8A40FA282D8}" type="PERCENTAGE">
                      <a:rPr lang="en-US" altLang="ja-JP" sz="1050" baseline="0">
                        <a:solidFill>
                          <a:sysClr val="windowText" lastClr="000000"/>
                        </a:solidFill>
                      </a:rPr>
                      <a:pPr/>
                      <a:t>[パーセンテージ]</a:t>
                    </a:fld>
                    <a:endParaRPr lang="en-US" altLang="ja-JP" sz="1050" baseline="0">
                      <a:solidFill>
                        <a:sysClr val="windowText" lastClr="000000"/>
                      </a:solidFill>
                    </a:endParaRPr>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D5B1-46AE-AD6F-548CC8DE6C70}"/>
                </c:ext>
              </c:extLst>
            </c:dLbl>
            <c:dLbl>
              <c:idx val="2"/>
              <c:layout>
                <c:manualLayout>
                  <c:x val="-0.14843986581206303"/>
                  <c:y val="5.3392409548167784E-2"/>
                </c:manualLayout>
              </c:layout>
              <c:tx>
                <c:rich>
                  <a:bodyPr/>
                  <a:lstStyle/>
                  <a:p>
                    <a:fld id="{1BE09E8D-40BE-4DD2-A761-4E8D4EA520ED}" type="CATEGORYNAME">
                      <a:rPr lang="ja-JP" altLang="en-US">
                        <a:solidFill>
                          <a:sysClr val="windowText" lastClr="000000"/>
                        </a:solidFill>
                      </a:rPr>
                      <a:pPr/>
                      <a:t>[分類名]</a:t>
                    </a:fld>
                    <a:r>
                      <a:rPr lang="en-US" altLang="ja-JP" baseline="0">
                        <a:solidFill>
                          <a:sysClr val="windowText" lastClr="000000"/>
                        </a:solidFill>
                      </a:rPr>
                      <a:t>, </a:t>
                    </a:r>
                    <a:fld id="{060480F0-5FD3-4675-9DA7-F663E156D8F5}" type="VALUE">
                      <a:rPr lang="en-US" altLang="ja-JP" baseline="0">
                        <a:solidFill>
                          <a:sysClr val="windowText" lastClr="000000"/>
                        </a:solidFill>
                      </a:rPr>
                      <a:pPr/>
                      <a:t>[値]</a:t>
                    </a:fld>
                    <a:r>
                      <a:rPr lang="ja-JP" altLang="en-US" baseline="0">
                        <a:solidFill>
                          <a:sysClr val="windowText" lastClr="000000"/>
                        </a:solidFill>
                      </a:rPr>
                      <a:t>名</a:t>
                    </a:r>
                    <a:r>
                      <a:rPr lang="en-US" altLang="ja-JP" baseline="0">
                        <a:solidFill>
                          <a:sysClr val="windowText" lastClr="000000"/>
                        </a:solidFill>
                      </a:rPr>
                      <a:t>, </a:t>
                    </a:r>
                    <a:fld id="{8E29D6EE-907F-4E32-AB66-416DBB37F22F}" type="PERCENTAGE">
                      <a:rPr lang="en-US" altLang="ja-JP" baseline="0">
                        <a:solidFill>
                          <a:sysClr val="windowText" lastClr="000000"/>
                        </a:solidFill>
                      </a:rPr>
                      <a:pPr/>
                      <a:t>[パーセンテージ]</a:t>
                    </a:fld>
                    <a:endParaRPr lang="en-US" altLang="ja-JP" baseline="0">
                      <a:solidFill>
                        <a:sysClr val="windowText" lastClr="000000"/>
                      </a:solidFill>
                    </a:endParaRPr>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5B1-46AE-AD6F-548CC8DE6C70}"/>
                </c:ext>
              </c:extLst>
            </c:dLbl>
            <c:dLbl>
              <c:idx val="3"/>
              <c:layout>
                <c:manualLayout>
                  <c:x val="-0.21104566954374032"/>
                  <c:y val="4.1249008399230666E-2"/>
                </c:manualLayout>
              </c:layout>
              <c:tx>
                <c:rich>
                  <a:bodyPr/>
                  <a:lstStyle/>
                  <a:p>
                    <a:fld id="{6B950093-7DD7-4CE5-B592-51DF26449CCC}" type="CATEGORYNAME">
                      <a:rPr lang="ja-JP" altLang="en-US"/>
                      <a:pPr/>
                      <a:t>[分類名]</a:t>
                    </a:fld>
                    <a:r>
                      <a:rPr lang="en-US" altLang="ja-JP" baseline="0"/>
                      <a:t>, </a:t>
                    </a:r>
                    <a:fld id="{97A5682E-F84B-4FB1-9EA8-60749ADFCF8C}" type="VALUE">
                      <a:rPr lang="en-US" altLang="ja-JP" baseline="0"/>
                      <a:pPr/>
                      <a:t>[値]</a:t>
                    </a:fld>
                    <a:r>
                      <a:rPr lang="ja-JP" altLang="en-US" baseline="0"/>
                      <a:t>名</a:t>
                    </a:r>
                    <a:r>
                      <a:rPr lang="en-US" altLang="ja-JP" baseline="0"/>
                      <a:t>, </a:t>
                    </a:r>
                    <a:fld id="{B157A4D2-6AFC-4C1F-90F8-A08F9610E36B}" type="PERCENTAGE">
                      <a:rPr lang="en-US" altLang="ja-JP" baseline="0"/>
                      <a:pPr/>
                      <a:t>[パーセンテージ]</a:t>
                    </a:fld>
                    <a:endParaRPr lang="en-US" altLang="ja-JP"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3192898113776123"/>
                      <c:h val="9.0398728555082741E-2"/>
                    </c:manualLayout>
                  </c15:layout>
                  <c15:dlblFieldTable/>
                  <c15:showDataLabelsRange val="0"/>
                </c:ext>
                <c:ext xmlns:c16="http://schemas.microsoft.com/office/drawing/2014/chart" uri="{C3380CC4-5D6E-409C-BE32-E72D297353CC}">
                  <c16:uniqueId val="{00000003-D5B1-46AE-AD6F-548CC8DE6C70}"/>
                </c:ext>
              </c:extLst>
            </c:dLbl>
            <c:dLbl>
              <c:idx val="4"/>
              <c:layout>
                <c:manualLayout>
                  <c:x val="-0.17902526881164499"/>
                  <c:y val="1.7904451176291362E-2"/>
                </c:manualLayout>
              </c:layout>
              <c:tx>
                <c:rich>
                  <a:bodyPr/>
                  <a:lstStyle/>
                  <a:p>
                    <a:fld id="{EDA29B60-8C3D-46DF-AA35-EDDF559C17C3}" type="CATEGORYNAME">
                      <a:rPr lang="ja-JP" altLang="en-US">
                        <a:solidFill>
                          <a:sysClr val="windowText" lastClr="000000"/>
                        </a:solidFill>
                      </a:rPr>
                      <a:pPr/>
                      <a:t>[分類名]</a:t>
                    </a:fld>
                    <a:r>
                      <a:rPr lang="en-US" altLang="ja-JP" baseline="0"/>
                      <a:t>, </a:t>
                    </a:r>
                    <a:fld id="{74271642-6FF5-453D-8FFF-8B0AE63D4106}" type="VALUE">
                      <a:rPr lang="en-US" altLang="ja-JP" baseline="0"/>
                      <a:pPr/>
                      <a:t>[値]</a:t>
                    </a:fld>
                    <a:r>
                      <a:rPr lang="ja-JP" altLang="en-US" baseline="0"/>
                      <a:t>名</a:t>
                    </a:r>
                    <a:r>
                      <a:rPr lang="en-US" altLang="ja-JP" baseline="0"/>
                      <a:t>, </a:t>
                    </a:r>
                    <a:fld id="{0A47F885-52D0-4138-8D2C-B19E5B01125E}" type="PERCENTAGE">
                      <a:rPr lang="en-US" altLang="ja-JP" baseline="0"/>
                      <a:pPr/>
                      <a:t>[パーセンテージ]</a:t>
                    </a:fld>
                    <a:endParaRPr lang="en-US" altLang="ja-JP" baseline="0"/>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D5B1-46AE-AD6F-548CC8DE6C70}"/>
                </c:ext>
              </c:extLst>
            </c:dLbl>
            <c:dLbl>
              <c:idx val="5"/>
              <c:layout>
                <c:manualLayout>
                  <c:x val="-0.20788734506123691"/>
                  <c:y val="-4.3327437395336896E-4"/>
                </c:manualLayout>
              </c:layout>
              <c:tx>
                <c:rich>
                  <a:bodyPr/>
                  <a:lstStyle/>
                  <a:p>
                    <a:fld id="{EE8D9FF0-76FD-4547-9A58-41A02D0574C9}" type="CATEGORYNAME">
                      <a:rPr lang="ja-JP" altLang="en-US">
                        <a:solidFill>
                          <a:sysClr val="windowText" lastClr="000000"/>
                        </a:solidFill>
                      </a:rPr>
                      <a:pPr/>
                      <a:t>[分類名]</a:t>
                    </a:fld>
                    <a:r>
                      <a:rPr lang="en-US" altLang="ja-JP" baseline="0"/>
                      <a:t>, </a:t>
                    </a:r>
                    <a:fld id="{82B22B9D-510A-494A-9A40-D5C77809F504}" type="VALUE">
                      <a:rPr lang="en-US" altLang="ja-JP" baseline="0"/>
                      <a:pPr/>
                      <a:t>[値]</a:t>
                    </a:fld>
                    <a:r>
                      <a:rPr lang="ja-JP" altLang="en-US" baseline="0"/>
                      <a:t>名</a:t>
                    </a:r>
                    <a:r>
                      <a:rPr lang="en-US" altLang="ja-JP" baseline="0"/>
                      <a:t>, </a:t>
                    </a:r>
                    <a:fld id="{559E4280-587B-496E-8DBF-5D93A2AF6F0F}" type="PERCENTAGE">
                      <a:rPr lang="en-US" altLang="ja-JP" baseline="0"/>
                      <a:pPr/>
                      <a:t>[パーセンテージ]</a:t>
                    </a:fld>
                    <a:endParaRPr lang="en-US" altLang="ja-JP"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4244569290480464"/>
                      <c:h val="8.3678352749976551E-2"/>
                    </c:manualLayout>
                  </c15:layout>
                  <c15:dlblFieldTable/>
                  <c15:showDataLabelsRange val="0"/>
                </c:ext>
                <c:ext xmlns:c16="http://schemas.microsoft.com/office/drawing/2014/chart" uri="{C3380CC4-5D6E-409C-BE32-E72D297353CC}">
                  <c16:uniqueId val="{00000005-D5B1-46AE-AD6F-548CC8DE6C70}"/>
                </c:ext>
              </c:extLst>
            </c:dLbl>
            <c:dLbl>
              <c:idx val="6"/>
              <c:layout>
                <c:manualLayout>
                  <c:x val="-0.21714747969233086"/>
                  <c:y val="-3.104351768116289E-2"/>
                </c:manualLayout>
              </c:layout>
              <c:tx>
                <c:rich>
                  <a:bodyPr wrap="square" lIns="38100" tIns="19050" rIns="38100" bIns="19050" anchor="ctr">
                    <a:noAutofit/>
                  </a:bodyPr>
                  <a:lstStyle/>
                  <a:p>
                    <a:pPr>
                      <a:defRPr sz="1050"/>
                    </a:pPr>
                    <a:fld id="{7FE869FD-9D43-41A9-9E22-F94067348545}" type="CATEGORYNAME">
                      <a:rPr lang="ja-JP" altLang="en-US">
                        <a:solidFill>
                          <a:sysClr val="windowText" lastClr="000000"/>
                        </a:solidFill>
                      </a:rPr>
                      <a:pPr>
                        <a:defRPr sz="1050"/>
                      </a:pPr>
                      <a:t>[分類名]</a:t>
                    </a:fld>
                    <a:r>
                      <a:rPr lang="en-US" altLang="ja-JP" baseline="0"/>
                      <a:t>, </a:t>
                    </a:r>
                    <a:fld id="{91557EA9-1FE9-4FAB-B8B9-060DF479A3DE}" type="VALUE">
                      <a:rPr lang="en-US" altLang="ja-JP" baseline="0"/>
                      <a:pPr>
                        <a:defRPr sz="1050"/>
                      </a:pPr>
                      <a:t>[値]</a:t>
                    </a:fld>
                    <a:r>
                      <a:rPr lang="ja-JP" altLang="en-US" baseline="0"/>
                      <a:t>名</a:t>
                    </a:r>
                    <a:r>
                      <a:rPr lang="en-US" altLang="ja-JP" baseline="0"/>
                      <a:t>, </a:t>
                    </a:r>
                    <a:fld id="{60D015C5-B237-4B42-B893-CA4D020CACDE}" type="PERCENTAGE">
                      <a:rPr lang="en-US" altLang="ja-JP" baseline="0"/>
                      <a:pPr>
                        <a:defRPr sz="1050"/>
                      </a:pPr>
                      <a:t>[パーセンテージ]</a:t>
                    </a:fld>
                    <a:endParaRPr lang="en-US" altLang="ja-JP" baseline="0"/>
                  </a:p>
                </c:rich>
              </c:tx>
              <c:numFmt formatCode="0.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6387432215445206"/>
                      <c:h val="0.10091555604917116"/>
                    </c:manualLayout>
                  </c15:layout>
                  <c15:dlblFieldTable/>
                  <c15:showDataLabelsRange val="0"/>
                </c:ext>
                <c:ext xmlns:c16="http://schemas.microsoft.com/office/drawing/2014/chart" uri="{C3380CC4-5D6E-409C-BE32-E72D297353CC}">
                  <c16:uniqueId val="{00000006-D5B1-46AE-AD6F-548CC8DE6C70}"/>
                </c:ext>
              </c:extLst>
            </c:dLbl>
            <c:dLbl>
              <c:idx val="7"/>
              <c:layout>
                <c:manualLayout>
                  <c:x val="-0.21627205998573035"/>
                  <c:y val="-8.3289080366695439E-2"/>
                </c:manualLayout>
              </c:layout>
              <c:tx>
                <c:rich>
                  <a:bodyPr/>
                  <a:lstStyle/>
                  <a:p>
                    <a:fld id="{63D96954-C2E0-4FA5-A5A4-AA43EE40449C}" type="CATEGORYNAME">
                      <a:rPr lang="ja-JP" altLang="en-US">
                        <a:solidFill>
                          <a:sysClr val="windowText" lastClr="000000"/>
                        </a:solidFill>
                      </a:rPr>
                      <a:pPr/>
                      <a:t>[分類名]</a:t>
                    </a:fld>
                    <a:r>
                      <a:rPr lang="en-US" altLang="ja-JP" baseline="0">
                        <a:solidFill>
                          <a:sysClr val="windowText" lastClr="000000"/>
                        </a:solidFill>
                      </a:rPr>
                      <a:t>, </a:t>
                    </a:r>
                    <a:fld id="{A5C39EB8-64E2-40FA-ADF0-70E1C6723B76}" type="VALUE">
                      <a:rPr lang="en-US" altLang="ja-JP" baseline="0">
                        <a:solidFill>
                          <a:sysClr val="windowText" lastClr="000000"/>
                        </a:solidFill>
                      </a:rPr>
                      <a:pPr/>
                      <a:t>[値]</a:t>
                    </a:fld>
                    <a:r>
                      <a:rPr lang="ja-JP" altLang="en-US" baseline="0">
                        <a:solidFill>
                          <a:sysClr val="windowText" lastClr="000000"/>
                        </a:solidFill>
                      </a:rPr>
                      <a:t>名</a:t>
                    </a:r>
                    <a:r>
                      <a:rPr lang="en-US" altLang="ja-JP" baseline="0">
                        <a:solidFill>
                          <a:sysClr val="windowText" lastClr="000000"/>
                        </a:solidFill>
                      </a:rPr>
                      <a:t>, </a:t>
                    </a:r>
                    <a:fld id="{B32FE4B2-EED5-4C63-98D1-12FFBE0E34D8}" type="PERCENTAGE">
                      <a:rPr lang="en-US" altLang="ja-JP" baseline="0">
                        <a:solidFill>
                          <a:sysClr val="windowText" lastClr="000000"/>
                        </a:solidFill>
                      </a:rPr>
                      <a:pPr/>
                      <a:t>[パーセンテージ]</a:t>
                    </a:fld>
                    <a:endParaRPr lang="en-US" altLang="ja-JP" baseline="0">
                      <a:solidFill>
                        <a:sysClr val="windowText" lastClr="000000"/>
                      </a:solidFill>
                    </a:endParaRPr>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477075858136584"/>
                      <c:h val="5.3424081651527046E-2"/>
                    </c:manualLayout>
                  </c15:layout>
                  <c15:dlblFieldTable/>
                  <c15:showDataLabelsRange val="0"/>
                </c:ext>
                <c:ext xmlns:c16="http://schemas.microsoft.com/office/drawing/2014/chart" uri="{C3380CC4-5D6E-409C-BE32-E72D297353CC}">
                  <c16:uniqueId val="{00000007-D5B1-46AE-AD6F-548CC8DE6C70}"/>
                </c:ext>
              </c:extLst>
            </c:dLbl>
            <c:dLbl>
              <c:idx val="8"/>
              <c:layout>
                <c:manualLayout>
                  <c:x val="-0.2234108574940063"/>
                  <c:y val="-0.11799568794870133"/>
                </c:manualLayout>
              </c:layout>
              <c:tx>
                <c:rich>
                  <a:bodyPr/>
                  <a:lstStyle/>
                  <a:p>
                    <a:fld id="{18B4659A-41BD-4B5C-9172-5AEAEAF54C2F}" type="CATEGORYNAME">
                      <a:rPr lang="ja-JP" altLang="en-US">
                        <a:solidFill>
                          <a:sysClr val="windowText" lastClr="000000"/>
                        </a:solidFill>
                      </a:rPr>
                      <a:pPr/>
                      <a:t>[分類名]</a:t>
                    </a:fld>
                    <a:r>
                      <a:rPr lang="en-US" altLang="ja-JP" baseline="0"/>
                      <a:t>, </a:t>
                    </a:r>
                    <a:fld id="{1757A35B-35E0-4233-A838-C6A705DF3CBB}" type="VALUE">
                      <a:rPr lang="en-US" altLang="ja-JP" baseline="0"/>
                      <a:pPr/>
                      <a:t>[値]</a:t>
                    </a:fld>
                    <a:r>
                      <a:rPr lang="ja-JP" altLang="en-US" baseline="0"/>
                      <a:t>名</a:t>
                    </a:r>
                    <a:r>
                      <a:rPr lang="en-US" altLang="ja-JP" baseline="0"/>
                      <a:t>, </a:t>
                    </a:r>
                    <a:fld id="{96D680BF-B1CA-4A8A-945B-82438521D719}" type="PERCENTAGE">
                      <a:rPr lang="en-US" altLang="ja-JP" baseline="0"/>
                      <a:pPr/>
                      <a:t>[パーセンテージ]</a:t>
                    </a:fld>
                    <a:endParaRPr lang="en-US" altLang="ja-JP" baseline="0"/>
                  </a:p>
                </c:rich>
              </c:tx>
              <c:showLegendKey val="0"/>
              <c:showVal val="1"/>
              <c:showCatName val="1"/>
              <c:showSerName val="0"/>
              <c:showPercent val="1"/>
              <c:showBubbleSize val="0"/>
              <c:separator>, </c:separator>
              <c:extLst>
                <c:ext xmlns:c15="http://schemas.microsoft.com/office/drawing/2012/chart" uri="{CE6537A1-D6FC-4f65-9D91-7224C49458BB}">
                  <c15:layout>
                    <c:manualLayout>
                      <c:w val="0.27297030405001171"/>
                      <c:h val="8.7507698960458222E-2"/>
                    </c:manualLayout>
                  </c15:layout>
                  <c15:dlblFieldTable/>
                  <c15:showDataLabelsRange val="0"/>
                </c:ext>
                <c:ext xmlns:c16="http://schemas.microsoft.com/office/drawing/2014/chart" uri="{C3380CC4-5D6E-409C-BE32-E72D297353CC}">
                  <c16:uniqueId val="{00000008-D5B1-46AE-AD6F-548CC8DE6C70}"/>
                </c:ext>
              </c:extLst>
            </c:dLbl>
            <c:dLbl>
              <c:idx val="9"/>
              <c:layout>
                <c:manualLayout>
                  <c:x val="-0.22430803670141783"/>
                  <c:y val="-0.163787014954524"/>
                </c:manualLayout>
              </c:layout>
              <c:tx>
                <c:rich>
                  <a:bodyPr wrap="square" lIns="38100" tIns="19050" rIns="38100" bIns="19050" anchor="ctr">
                    <a:noAutofit/>
                  </a:bodyPr>
                  <a:lstStyle/>
                  <a:p>
                    <a:pPr>
                      <a:defRPr sz="1050"/>
                    </a:pPr>
                    <a:fld id="{D3A88D6D-00DD-4C1B-9E36-84DF136E641C}" type="CATEGORYNAME">
                      <a:rPr lang="ja-JP" altLang="en-US"/>
                      <a:pPr>
                        <a:defRPr sz="1050"/>
                      </a:pPr>
                      <a:t>[分類名]</a:t>
                    </a:fld>
                    <a:r>
                      <a:rPr lang="en-US" altLang="ja-JP" baseline="0"/>
                      <a:t>, </a:t>
                    </a:r>
                    <a:fld id="{A3DD1812-E8A1-49B5-99DF-5B27E6F80950}" type="VALUE">
                      <a:rPr lang="en-US" altLang="ja-JP" baseline="0"/>
                      <a:pPr>
                        <a:defRPr sz="1050"/>
                      </a:pPr>
                      <a:t>[値]</a:t>
                    </a:fld>
                    <a:r>
                      <a:rPr lang="ja-JP" altLang="en-US" baseline="0"/>
                      <a:t>名</a:t>
                    </a:r>
                    <a:r>
                      <a:rPr lang="en-US" altLang="ja-JP" baseline="0"/>
                      <a:t>, </a:t>
                    </a:r>
                    <a:fld id="{ADC9480E-56D6-49FD-9215-E926FBC0E96C}" type="PERCENTAGE">
                      <a:rPr lang="en-US" altLang="ja-JP" baseline="0"/>
                      <a:pPr>
                        <a:defRPr sz="1050"/>
                      </a:pPr>
                      <a:t>[パーセンテージ]</a:t>
                    </a:fld>
                    <a:endParaRPr lang="en-US" altLang="ja-JP" baseline="0"/>
                  </a:p>
                </c:rich>
              </c:tx>
              <c:numFmt formatCode="0.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wedgeRectCallout">
                      <a:avLst/>
                    </a:prstGeom>
                  </c15:spPr>
                  <c15:layout>
                    <c:manualLayout>
                      <c:w val="0.23741618793401686"/>
                      <c:h val="0.11317561611214796"/>
                    </c:manualLayout>
                  </c15:layout>
                  <c15:dlblFieldTable/>
                  <c15:showDataLabelsRange val="0"/>
                </c:ext>
                <c:ext xmlns:c16="http://schemas.microsoft.com/office/drawing/2014/chart" uri="{C3380CC4-5D6E-409C-BE32-E72D297353CC}">
                  <c16:uniqueId val="{00000009-D5B1-46AE-AD6F-548CC8DE6C70}"/>
                </c:ext>
              </c:extLst>
            </c:dLbl>
            <c:dLbl>
              <c:idx val="10"/>
              <c:layout>
                <c:manualLayout>
                  <c:x val="-1.6902746243875243E-2"/>
                  <c:y val="-0.1316075133830473"/>
                </c:manualLayout>
              </c:layout>
              <c:tx>
                <c:rich>
                  <a:bodyPr/>
                  <a:lstStyle/>
                  <a:p>
                    <a:fld id="{3EEA1FA9-954E-4ECD-9F6B-579AD3556DED}" type="CATEGORYNAME">
                      <a:rPr lang="ja-JP" altLang="en-US"/>
                      <a:pPr/>
                      <a:t>[分類名]</a:t>
                    </a:fld>
                    <a:r>
                      <a:rPr lang="en-US" altLang="ja-JP" baseline="0"/>
                      <a:t>, </a:t>
                    </a:r>
                    <a:fld id="{4E3FE42A-7B3E-415D-90E9-B6738E282FC1}" type="VALUE">
                      <a:rPr lang="en-US" altLang="ja-JP" baseline="0">
                        <a:solidFill>
                          <a:sysClr val="windowText" lastClr="000000"/>
                        </a:solidFill>
                      </a:rPr>
                      <a:pPr/>
                      <a:t>[値]</a:t>
                    </a:fld>
                    <a:r>
                      <a:rPr lang="ja-JP" altLang="en-US" baseline="0">
                        <a:solidFill>
                          <a:sysClr val="windowText" lastClr="000000"/>
                        </a:solidFill>
                      </a:rPr>
                      <a:t>名</a:t>
                    </a:r>
                    <a:r>
                      <a:rPr lang="en-US" altLang="ja-JP" baseline="0"/>
                      <a:t>, </a:t>
                    </a:r>
                    <a:fld id="{5CB7509F-4F71-461E-AA16-5C8A32C05C36}" type="PERCENTAGE">
                      <a:rPr lang="en-US" altLang="ja-JP" baseline="0"/>
                      <a:pPr/>
                      <a:t>[パーセンテージ]</a:t>
                    </a:fld>
                    <a:endParaRPr lang="en-US" altLang="ja-JP" baseline="0"/>
                  </a:p>
                </c:rich>
              </c:tx>
              <c:showLegendKey val="0"/>
              <c:showVal val="1"/>
              <c:showCatName val="1"/>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A-D5B1-46AE-AD6F-548CC8DE6C70}"/>
                </c:ext>
              </c:extLst>
            </c:dLbl>
            <c:numFmt formatCode="0.0%" sourceLinked="0"/>
            <c:spPr>
              <a:noFill/>
              <a:ln>
                <a:noFill/>
              </a:ln>
              <a:effectLst/>
            </c:spPr>
            <c:txPr>
              <a:bodyPr wrap="square" lIns="38100" tIns="19050" rIns="38100" bIns="19050" anchor="ctr">
                <a:spAutoFit/>
              </a:bodyPr>
              <a:lstStyle/>
              <a:p>
                <a:pPr>
                  <a:defRPr sz="105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'2.国籍別・地域別・男女別'!$R$14:$R$24</c:f>
              <c:strCache>
                <c:ptCount val="11"/>
                <c:pt idx="0">
                  <c:v>中国</c:v>
                </c:pt>
                <c:pt idx="1">
                  <c:v>韓国</c:v>
                </c:pt>
                <c:pt idx="2">
                  <c:v>台湾</c:v>
                </c:pt>
                <c:pt idx="3">
                  <c:v>インド</c:v>
                </c:pt>
                <c:pt idx="4">
                  <c:v>タイ</c:v>
                </c:pt>
                <c:pt idx="5">
                  <c:v>アメリカ</c:v>
                </c:pt>
                <c:pt idx="6">
                  <c:v>インドネシア</c:v>
                </c:pt>
                <c:pt idx="7">
                  <c:v>フランス</c:v>
                </c:pt>
                <c:pt idx="8">
                  <c:v>ベトナム</c:v>
                </c:pt>
                <c:pt idx="9">
                  <c:v>フィリピン</c:v>
                </c:pt>
                <c:pt idx="10">
                  <c:v>その他</c:v>
                </c:pt>
              </c:strCache>
            </c:strRef>
          </c:cat>
          <c:val>
            <c:numRef>
              <c:f>'2.国籍別・地域別・男女別'!$S$14:$S$24</c:f>
              <c:numCache>
                <c:formatCode>#,##0_);[Red]\(#,##0\)</c:formatCode>
                <c:ptCount val="11"/>
                <c:pt idx="0">
                  <c:v>2631</c:v>
                </c:pt>
                <c:pt idx="1">
                  <c:v>409</c:v>
                </c:pt>
                <c:pt idx="2">
                  <c:v>171</c:v>
                </c:pt>
                <c:pt idx="3">
                  <c:v>105</c:v>
                </c:pt>
                <c:pt idx="4">
                  <c:v>99</c:v>
                </c:pt>
                <c:pt idx="5">
                  <c:v>86</c:v>
                </c:pt>
                <c:pt idx="6">
                  <c:v>81</c:v>
                </c:pt>
                <c:pt idx="7">
                  <c:v>73</c:v>
                </c:pt>
                <c:pt idx="8">
                  <c:v>53</c:v>
                </c:pt>
                <c:pt idx="9">
                  <c:v>51</c:v>
                </c:pt>
                <c:pt idx="10">
                  <c:v>753</c:v>
                </c:pt>
              </c:numCache>
            </c:numRef>
          </c:val>
          <c:extLst>
            <c:ext xmlns:c16="http://schemas.microsoft.com/office/drawing/2014/chart" uri="{C3380CC4-5D6E-409C-BE32-E72D297353CC}">
              <c16:uniqueId val="{0000000B-D5B1-46AE-AD6F-548CC8DE6C70}"/>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80552981481481478"/>
          <c:y val="0.27512350427350429"/>
          <c:w val="0.17895311709889472"/>
          <c:h val="0.63658611111111107"/>
        </c:manualLayout>
      </c:layout>
      <c:overlay val="0"/>
      <c:txPr>
        <a:bodyPr/>
        <a:lstStyle/>
        <a:p>
          <a:pPr>
            <a:defRPr>
              <a:solidFill>
                <a:sysClr val="windowText" lastClr="000000"/>
              </a:solidFill>
            </a:defRPr>
          </a:pPr>
          <a:endParaRPr lang="ja-JP"/>
        </a:p>
      </c:txPr>
    </c:legend>
    <c:plotVisOnly val="1"/>
    <c:dispBlanksAs val="zero"/>
    <c:showDLblsOverMax val="0"/>
  </c:chart>
  <c:spPr>
    <a:ln>
      <a:solidFill>
        <a:schemeClr val="bg1">
          <a:lumMod val="65000"/>
        </a:schemeClr>
      </a:solidFill>
    </a:ln>
  </c:spPr>
  <c:printSettings>
    <c:headerFooter/>
    <c:pageMargins b="0.75000000000000477" l="0.70000000000000062" r="0.70000000000000062" t="0.75000000000000477" header="0.30000000000000032" footer="0.3000000000000003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外国人留学生地域別内訳</a:t>
            </a:r>
          </a:p>
        </c:rich>
      </c:tx>
      <c:layout>
        <c:manualLayout>
          <c:xMode val="edge"/>
          <c:yMode val="edge"/>
          <c:x val="0.26992453466252497"/>
          <c:y val="2.8261208493352501E-2"/>
        </c:manualLayout>
      </c:layout>
      <c:overlay val="0"/>
      <c:spPr>
        <a:noFill/>
        <a:ln w="25400">
          <a:noFill/>
        </a:ln>
      </c:spPr>
    </c:title>
    <c:autoTitleDeleted val="0"/>
    <c:plotArea>
      <c:layout>
        <c:manualLayout>
          <c:layoutTarget val="inner"/>
          <c:xMode val="edge"/>
          <c:yMode val="edge"/>
          <c:x val="0.1905864076780531"/>
          <c:y val="0.27651822104515689"/>
          <c:w val="0.48028589213756145"/>
          <c:h val="0.69140048318001035"/>
        </c:manualLayout>
      </c:layout>
      <c:doughnutChart>
        <c:varyColors val="1"/>
        <c:ser>
          <c:idx val="0"/>
          <c:order val="0"/>
          <c:tx>
            <c:strRef>
              <c:f>'2.国籍別・地域別・男女別'!$R$27</c:f>
              <c:strCache>
                <c:ptCount val="1"/>
                <c:pt idx="0">
                  <c:v>人数</c:v>
                </c:pt>
              </c:strCache>
            </c:strRef>
          </c:tx>
          <c:spPr>
            <a:solidFill>
              <a:srgbClr val="9999FF"/>
            </a:solidFill>
          </c:spPr>
          <c:explosion val="10"/>
          <c:dPt>
            <c:idx val="0"/>
            <c:bubble3D val="0"/>
            <c:spPr>
              <a:solidFill>
                <a:srgbClr val="A187BB"/>
              </a:solidFill>
            </c:spPr>
            <c:extLst>
              <c:ext xmlns:c16="http://schemas.microsoft.com/office/drawing/2014/chart" uri="{C3380CC4-5D6E-409C-BE32-E72D297353CC}">
                <c16:uniqueId val="{00000001-AB98-45FC-8AF3-100868047A2D}"/>
              </c:ext>
            </c:extLst>
          </c:dPt>
          <c:dPt>
            <c:idx val="1"/>
            <c:bubble3D val="0"/>
            <c:spPr>
              <a:solidFill>
                <a:srgbClr val="FFFF66"/>
              </a:solidFill>
            </c:spPr>
            <c:extLst>
              <c:ext xmlns:c16="http://schemas.microsoft.com/office/drawing/2014/chart" uri="{C3380CC4-5D6E-409C-BE32-E72D297353CC}">
                <c16:uniqueId val="{00000003-AB98-45FC-8AF3-100868047A2D}"/>
              </c:ext>
            </c:extLst>
          </c:dPt>
          <c:dPt>
            <c:idx val="2"/>
            <c:bubble3D val="0"/>
            <c:spPr>
              <a:solidFill>
                <a:srgbClr val="66FFFF"/>
              </a:solidFill>
            </c:spPr>
            <c:extLst>
              <c:ext xmlns:c16="http://schemas.microsoft.com/office/drawing/2014/chart" uri="{C3380CC4-5D6E-409C-BE32-E72D297353CC}">
                <c16:uniqueId val="{00000005-AB98-45FC-8AF3-100868047A2D}"/>
              </c:ext>
            </c:extLst>
          </c:dPt>
          <c:dPt>
            <c:idx val="3"/>
            <c:bubble3D val="0"/>
            <c:spPr>
              <a:solidFill>
                <a:srgbClr val="FF66FF"/>
              </a:solidFill>
            </c:spPr>
            <c:extLst>
              <c:ext xmlns:c16="http://schemas.microsoft.com/office/drawing/2014/chart" uri="{C3380CC4-5D6E-409C-BE32-E72D297353CC}">
                <c16:uniqueId val="{00000007-AB98-45FC-8AF3-100868047A2D}"/>
              </c:ext>
            </c:extLst>
          </c:dPt>
          <c:dPt>
            <c:idx val="4"/>
            <c:bubble3D val="0"/>
            <c:spPr>
              <a:solidFill>
                <a:schemeClr val="accent2"/>
              </a:solidFill>
            </c:spPr>
            <c:extLst>
              <c:ext xmlns:c16="http://schemas.microsoft.com/office/drawing/2014/chart" uri="{C3380CC4-5D6E-409C-BE32-E72D297353CC}">
                <c16:uniqueId val="{00000009-AB98-45FC-8AF3-100868047A2D}"/>
              </c:ext>
            </c:extLst>
          </c:dPt>
          <c:dPt>
            <c:idx val="5"/>
            <c:bubble3D val="0"/>
            <c:spPr>
              <a:solidFill>
                <a:srgbClr val="7030A0"/>
              </a:solidFill>
            </c:spPr>
            <c:extLst>
              <c:ext xmlns:c16="http://schemas.microsoft.com/office/drawing/2014/chart" uri="{C3380CC4-5D6E-409C-BE32-E72D297353CC}">
                <c16:uniqueId val="{0000000B-AB98-45FC-8AF3-100868047A2D}"/>
              </c:ext>
            </c:extLst>
          </c:dPt>
          <c:dPt>
            <c:idx val="6"/>
            <c:bubble3D val="0"/>
            <c:spPr>
              <a:solidFill>
                <a:schemeClr val="tx2">
                  <a:lumMod val="60000"/>
                  <a:lumOff val="40000"/>
                </a:schemeClr>
              </a:solidFill>
            </c:spPr>
            <c:extLst>
              <c:ext xmlns:c16="http://schemas.microsoft.com/office/drawing/2014/chart" uri="{C3380CC4-5D6E-409C-BE32-E72D297353CC}">
                <c16:uniqueId val="{0000000D-AB98-45FC-8AF3-100868047A2D}"/>
              </c:ext>
            </c:extLst>
          </c:dPt>
          <c:dLbls>
            <c:dLbl>
              <c:idx val="0"/>
              <c:layout>
                <c:manualLayout>
                  <c:x val="0.14126581455401699"/>
                  <c:y val="8.2784543760183807E-2"/>
                </c:manualLayout>
              </c:layout>
              <c:tx>
                <c:rich>
                  <a:bodyPr vertOverflow="overflow" horzOverflow="overflow" wrap="square" lIns="0" tIns="0" rIns="0" bIns="0" anchor="ctr">
                    <a:noAutofit/>
                  </a:bodyPr>
                  <a:lstStyle/>
                  <a:p>
                    <a:pPr>
                      <a:defRPr sz="1050">
                        <a:latin typeface="+mn-ea"/>
                        <a:ea typeface="+mn-ea"/>
                      </a:defRPr>
                    </a:pPr>
                    <a:fld id="{FEE83DF7-26A9-4E14-9C50-21271A7144C3}"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E67B2734-EC69-4D24-A5C5-AA1E3C5595F0}"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ECF3A830-7933-4326-912D-E626E6074A12}"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1-AB98-45FC-8AF3-100868047A2D}"/>
                </c:ext>
              </c:extLst>
            </c:dLbl>
            <c:dLbl>
              <c:idx val="1"/>
              <c:layout>
                <c:manualLayout>
                  <c:x val="-0.17944248406622548"/>
                  <c:y val="-1.1881108324273418E-2"/>
                </c:manualLayout>
              </c:layout>
              <c:tx>
                <c:rich>
                  <a:bodyPr vertOverflow="overflow" horzOverflow="overflow" wrap="square" lIns="0" tIns="0" rIns="0" bIns="0" anchor="ctr">
                    <a:noAutofit/>
                  </a:bodyPr>
                  <a:lstStyle/>
                  <a:p>
                    <a:pPr>
                      <a:defRPr sz="1050">
                        <a:latin typeface="+mn-ea"/>
                        <a:ea typeface="+mn-ea"/>
                      </a:defRPr>
                    </a:pPr>
                    <a:fld id="{95E86F06-9EB8-48FD-A783-9DE8F597232B}"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276C7300-6189-49E8-8F2D-29F16CCB0D6D}"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38B9FDE0-F36A-4C85-97EB-A5959D3A93F2}"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3379743073128822"/>
                      <c:h val="0.13079966360003287"/>
                    </c:manualLayout>
                  </c15:layout>
                  <c15:dlblFieldTable/>
                  <c15:showDataLabelsRange val="0"/>
                </c:ext>
                <c:ext xmlns:c16="http://schemas.microsoft.com/office/drawing/2014/chart" uri="{C3380CC4-5D6E-409C-BE32-E72D297353CC}">
                  <c16:uniqueId val="{00000003-AB98-45FC-8AF3-100868047A2D}"/>
                </c:ext>
              </c:extLst>
            </c:dLbl>
            <c:dLbl>
              <c:idx val="2"/>
              <c:layout>
                <c:manualLayout>
                  <c:x val="-0.2192628231622665"/>
                  <c:y val="-6.3406321268032279E-2"/>
                </c:manualLayout>
              </c:layout>
              <c:tx>
                <c:rich>
                  <a:bodyPr vertOverflow="overflow" horzOverflow="overflow" wrap="square" lIns="0" tIns="0" rIns="0" bIns="0" anchor="ctr">
                    <a:noAutofit/>
                  </a:bodyPr>
                  <a:lstStyle/>
                  <a:p>
                    <a:pPr>
                      <a:defRPr sz="1050">
                        <a:latin typeface="+mn-ea"/>
                        <a:ea typeface="+mn-ea"/>
                      </a:defRPr>
                    </a:pPr>
                    <a:fld id="{FBCBF4A1-5A51-44AD-AE9E-605893C595E9}"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4BF9FF86-0C79-4524-8AEA-1A4201E48476}"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31EC7083-5381-4F0F-B539-2B58B5AC3D86}"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1166883133796266"/>
                      <c:h val="4.9783478944068975E-2"/>
                    </c:manualLayout>
                  </c15:layout>
                  <c15:dlblFieldTable/>
                  <c15:showDataLabelsRange val="0"/>
                </c:ext>
                <c:ext xmlns:c16="http://schemas.microsoft.com/office/drawing/2014/chart" uri="{C3380CC4-5D6E-409C-BE32-E72D297353CC}">
                  <c16:uniqueId val="{00000005-AB98-45FC-8AF3-100868047A2D}"/>
                </c:ext>
              </c:extLst>
            </c:dLbl>
            <c:dLbl>
              <c:idx val="3"/>
              <c:layout>
                <c:manualLayout>
                  <c:x val="-0.22824145133405757"/>
                  <c:y val="-0.11746148513871009"/>
                </c:manualLayout>
              </c:layout>
              <c:tx>
                <c:rich>
                  <a:bodyPr vertOverflow="overflow" horzOverflow="overflow" wrap="square" lIns="0" tIns="0" rIns="0" bIns="0" anchor="ctr">
                    <a:noAutofit/>
                  </a:bodyPr>
                  <a:lstStyle/>
                  <a:p>
                    <a:pPr>
                      <a:defRPr sz="1050">
                        <a:latin typeface="+mn-ea"/>
                        <a:ea typeface="+mn-ea"/>
                      </a:defRPr>
                    </a:pPr>
                    <a:fld id="{FB982736-9202-4A96-9407-EC6EAF66747E}"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CC2BB41D-FAC0-4E92-9551-CFECEE0A4D66}"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2F2464D0-5B16-4EB2-A0B3-5383F9E305E2}"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4679654201842191"/>
                      <c:h val="0.103983949422607"/>
                    </c:manualLayout>
                  </c15:layout>
                  <c15:dlblFieldTable/>
                  <c15:showDataLabelsRange val="0"/>
                </c:ext>
                <c:ext xmlns:c16="http://schemas.microsoft.com/office/drawing/2014/chart" uri="{C3380CC4-5D6E-409C-BE32-E72D297353CC}">
                  <c16:uniqueId val="{00000007-AB98-45FC-8AF3-100868047A2D}"/>
                </c:ext>
              </c:extLst>
            </c:dLbl>
            <c:dLbl>
              <c:idx val="4"/>
              <c:layout>
                <c:manualLayout>
                  <c:x val="-4.5100284532202863E-2"/>
                  <c:y val="-0.15548479538448776"/>
                </c:manualLayout>
              </c:layout>
              <c:tx>
                <c:rich>
                  <a:bodyPr vertOverflow="overflow" horzOverflow="overflow" wrap="square" lIns="0" tIns="0" rIns="0" bIns="0" anchor="ctr">
                    <a:noAutofit/>
                  </a:bodyPr>
                  <a:lstStyle/>
                  <a:p>
                    <a:pPr>
                      <a:defRPr sz="1050">
                        <a:latin typeface="+mn-ea"/>
                        <a:ea typeface="+mn-ea"/>
                      </a:defRPr>
                    </a:pPr>
                    <a:fld id="{F2C55851-6753-4C8F-9149-BF218EB94F60}"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8F77AEAE-AC19-4F13-A4D7-810D9199907A}"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9B62CF38-25C3-42C4-BD98-CA9566163049}"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1955142444361236"/>
                      <c:h val="9.4203603905297015E-2"/>
                    </c:manualLayout>
                  </c15:layout>
                  <c15:dlblFieldTable/>
                  <c15:showDataLabelsRange val="0"/>
                </c:ext>
                <c:ext xmlns:c16="http://schemas.microsoft.com/office/drawing/2014/chart" uri="{C3380CC4-5D6E-409C-BE32-E72D297353CC}">
                  <c16:uniqueId val="{00000009-AB98-45FC-8AF3-100868047A2D}"/>
                </c:ext>
              </c:extLst>
            </c:dLbl>
            <c:dLbl>
              <c:idx val="5"/>
              <c:layout>
                <c:manualLayout>
                  <c:x val="8.4242165851074149E-2"/>
                  <c:y val="-0.22609542720283174"/>
                </c:manualLayout>
              </c:layout>
              <c:tx>
                <c:rich>
                  <a:bodyPr vertOverflow="overflow" horzOverflow="overflow" wrap="square" lIns="0" tIns="0" rIns="0" bIns="0" anchor="ctr">
                    <a:noAutofit/>
                  </a:bodyPr>
                  <a:lstStyle/>
                  <a:p>
                    <a:pPr>
                      <a:defRPr sz="1050">
                        <a:latin typeface="+mn-ea"/>
                        <a:ea typeface="+mn-ea"/>
                      </a:defRPr>
                    </a:pPr>
                    <a:fld id="{5203F939-C10E-4C89-A546-9F0AF729202B}"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7F18C196-B360-4E63-8954-5AD1BA7B68A3}"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6C09621C-6187-47D8-ACCE-04C51B216754}"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4653053775163952"/>
                      <c:h val="7.8114175398841509E-2"/>
                    </c:manualLayout>
                  </c15:layout>
                  <c15:dlblFieldTable/>
                  <c15:showDataLabelsRange val="0"/>
                </c:ext>
                <c:ext xmlns:c16="http://schemas.microsoft.com/office/drawing/2014/chart" uri="{C3380CC4-5D6E-409C-BE32-E72D297353CC}">
                  <c16:uniqueId val="{0000000B-AB98-45FC-8AF3-100868047A2D}"/>
                </c:ext>
              </c:extLst>
            </c:dLbl>
            <c:dLbl>
              <c:idx val="6"/>
              <c:layout>
                <c:manualLayout>
                  <c:x val="0.2127266601113855"/>
                  <c:y val="-9.8383582532961686E-2"/>
                </c:manualLayout>
              </c:layout>
              <c:tx>
                <c:rich>
                  <a:bodyPr vertOverflow="overflow" horzOverflow="overflow" wrap="square" lIns="0" tIns="0" rIns="0" bIns="0" anchor="ctr">
                    <a:noAutofit/>
                  </a:bodyPr>
                  <a:lstStyle/>
                  <a:p>
                    <a:pPr>
                      <a:defRPr sz="1050">
                        <a:latin typeface="+mn-ea"/>
                        <a:ea typeface="+mn-ea"/>
                      </a:defRPr>
                    </a:pPr>
                    <a:fld id="{E96A76B6-3C60-4FAD-9859-B0AC30C4EFA2}" type="CATEGORYNAME">
                      <a:rPr lang="ja-JP" altLang="en-US" sz="1050">
                        <a:solidFill>
                          <a:sysClr val="windowText" lastClr="000000"/>
                        </a:solidFill>
                      </a:rPr>
                      <a:pPr>
                        <a:defRPr sz="1050">
                          <a:latin typeface="+mn-ea"/>
                          <a:ea typeface="+mn-ea"/>
                        </a:defRPr>
                      </a:pPr>
                      <a:t>[分類名]</a:t>
                    </a:fld>
                    <a:r>
                      <a:rPr lang="en-US" altLang="ja-JP" sz="1050" baseline="0">
                        <a:solidFill>
                          <a:sysClr val="windowText" lastClr="000000"/>
                        </a:solidFill>
                      </a:rPr>
                      <a:t>, </a:t>
                    </a:r>
                    <a:fld id="{69EE8EFF-4A12-4285-9C79-CB2FDAF7341C}" type="VALUE">
                      <a:rPr lang="en-US" altLang="ja-JP" sz="1050" baseline="0">
                        <a:solidFill>
                          <a:sysClr val="windowText" lastClr="000000"/>
                        </a:solidFill>
                      </a:rPr>
                      <a:pPr>
                        <a:defRPr sz="1050">
                          <a:latin typeface="+mn-ea"/>
                          <a:ea typeface="+mn-ea"/>
                        </a:defRPr>
                      </a:pPr>
                      <a:t>[値]</a:t>
                    </a:fld>
                    <a:r>
                      <a:rPr lang="ja-JP" altLang="en-US" sz="1050" baseline="0">
                        <a:solidFill>
                          <a:sysClr val="windowText" lastClr="000000"/>
                        </a:solidFill>
                      </a:rPr>
                      <a:t>名</a:t>
                    </a:r>
                    <a:r>
                      <a:rPr lang="en-US" altLang="ja-JP" sz="1050" baseline="0">
                        <a:solidFill>
                          <a:sysClr val="windowText" lastClr="000000"/>
                        </a:solidFill>
                      </a:rPr>
                      <a:t>, </a:t>
                    </a:r>
                    <a:fld id="{FC99F807-90F1-4B7E-A6B6-C57C1C38F11F}" type="PERCENTAGE">
                      <a:rPr lang="en-US" altLang="ja-JP" sz="1050" baseline="0">
                        <a:solidFill>
                          <a:sysClr val="windowText" lastClr="000000"/>
                        </a:solidFill>
                      </a:rPr>
                      <a:pPr>
                        <a:defRPr sz="1050">
                          <a:latin typeface="+mn-ea"/>
                          <a:ea typeface="+mn-ea"/>
                        </a:defRPr>
                      </a:pPr>
                      <a:t>[パーセンテージ]</a:t>
                    </a:fld>
                    <a:endParaRPr lang="en-US" altLang="ja-JP" sz="1050" baseline="0">
                      <a:solidFill>
                        <a:sysClr val="windowText" lastClr="000000"/>
                      </a:solidFill>
                    </a:endParaRPr>
                  </a:p>
                </c:rich>
              </c:tx>
              <c:numFmt formatCode="0.0%" sourceLinked="0"/>
              <c:spPr>
                <a:noFill/>
                <a:ln w="25400">
                  <a:noFill/>
                </a:ln>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69187509449188"/>
                      <c:h val="7.8033213328564124E-2"/>
                    </c:manualLayout>
                  </c15:layout>
                  <c15:dlblFieldTable/>
                  <c15:showDataLabelsRange val="0"/>
                </c:ext>
                <c:ext xmlns:c16="http://schemas.microsoft.com/office/drawing/2014/chart" uri="{C3380CC4-5D6E-409C-BE32-E72D297353CC}">
                  <c16:uniqueId val="{0000000D-AB98-45FC-8AF3-100868047A2D}"/>
                </c:ext>
              </c:extLst>
            </c:dLbl>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1050">
                    <a:latin typeface="+mn-ea"/>
                    <a:ea typeface="+mn-ea"/>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15:spPr xmlns:c15="http://schemas.microsoft.com/office/drawing/2012/chart">
                  <a:prstGeom prst="wedgeRectCallout">
                    <a:avLst/>
                  </a:prstGeom>
                </c15:spPr>
              </c:ext>
            </c:extLst>
          </c:dLbls>
          <c:cat>
            <c:strRef>
              <c:f>'2.国籍別・地域別・男女別'!$Q$28:$Q$34</c:f>
              <c:strCache>
                <c:ptCount val="7"/>
                <c:pt idx="0">
                  <c:v>アジア</c:v>
                </c:pt>
                <c:pt idx="1">
                  <c:v>ヨーロッパ</c:v>
                </c:pt>
                <c:pt idx="2">
                  <c:v>北米</c:v>
                </c:pt>
                <c:pt idx="3">
                  <c:v>中南米</c:v>
                </c:pt>
                <c:pt idx="4">
                  <c:v>アフリカ</c:v>
                </c:pt>
                <c:pt idx="5">
                  <c:v>中近東</c:v>
                </c:pt>
                <c:pt idx="6">
                  <c:v>オセアニア</c:v>
                </c:pt>
              </c:strCache>
            </c:strRef>
          </c:cat>
          <c:val>
            <c:numRef>
              <c:f>'2.国籍別・地域別・男女別'!$R$28:$R$34</c:f>
              <c:numCache>
                <c:formatCode>General</c:formatCode>
                <c:ptCount val="7"/>
                <c:pt idx="0" formatCode="#,##0">
                  <c:v>3839</c:v>
                </c:pt>
                <c:pt idx="1">
                  <c:v>354</c:v>
                </c:pt>
                <c:pt idx="2">
                  <c:v>118</c:v>
                </c:pt>
                <c:pt idx="3">
                  <c:v>75</c:v>
                </c:pt>
                <c:pt idx="4">
                  <c:v>53</c:v>
                </c:pt>
                <c:pt idx="5">
                  <c:v>46</c:v>
                </c:pt>
                <c:pt idx="6">
                  <c:v>27</c:v>
                </c:pt>
              </c:numCache>
            </c:numRef>
          </c:val>
          <c:extLst>
            <c:ext xmlns:c16="http://schemas.microsoft.com/office/drawing/2014/chart" uri="{C3380CC4-5D6E-409C-BE32-E72D297353CC}">
              <c16:uniqueId val="{0000000E-AB98-45FC-8AF3-100868047A2D}"/>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77304245226227464"/>
          <c:y val="0.40252826707288292"/>
          <c:w val="0.15464663247369315"/>
          <c:h val="0.41801940969912821"/>
        </c:manualLayout>
      </c:layout>
      <c:overlay val="0"/>
      <c:spPr>
        <a:solidFill>
          <a:srgbClr val="FFFFFF"/>
        </a:solidFill>
        <a:ln w="3175">
          <a:noFill/>
          <a:prstDash val="solid"/>
        </a:ln>
      </c:spPr>
      <c:txPr>
        <a:bodyPr/>
        <a:lstStyle/>
        <a:p>
          <a:pPr>
            <a:defRPr sz="1050" b="0" i="0" u="none" strike="noStrike" baseline="0">
              <a:solidFill>
                <a:sysClr val="windowText" lastClr="000000"/>
              </a:solidFill>
              <a:latin typeface="ＭＳ Ｐゴシック"/>
              <a:ea typeface="游ゴシック" panose="020B0400000000000000" pitchFamily="50" charset="-128"/>
              <a:cs typeface="ＭＳ Ｐゴシック"/>
            </a:defRPr>
          </a:pPr>
          <a:endParaRPr lang="ja-JP"/>
        </a:p>
      </c:txPr>
    </c:legend>
    <c:plotVisOnly val="1"/>
    <c:dispBlanksAs val="zero"/>
    <c:showDLblsOverMax val="0"/>
  </c:chart>
  <c:spPr>
    <a:solidFill>
      <a:srgbClr val="FFFFFF"/>
    </a:solidFill>
    <a:ln w="6350">
      <a:solidFill>
        <a:schemeClr val="bg1">
          <a:lumMod val="65000"/>
        </a:schemeClr>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1" i="0" kern="1200" baseline="0">
                <a:solidFill>
                  <a:srgbClr val="000000"/>
                </a:solidFill>
                <a:effectLst/>
                <a:latin typeface="ＭＳ Ｐゴシック" panose="020B0600070205080204" pitchFamily="50" charset="-128"/>
                <a:ea typeface="ＭＳ Ｐゴシック" panose="020B0600070205080204" pitchFamily="50" charset="-128"/>
              </a:rPr>
              <a:t>外国人留学生種別内訳</a:t>
            </a:r>
            <a:endParaRPr lang="ja-JP" altLang="ja-JP">
              <a:effectLst/>
            </a:endParaRPr>
          </a:p>
        </c:rich>
      </c:tx>
      <c:layout>
        <c:manualLayout>
          <c:xMode val="edge"/>
          <c:yMode val="edge"/>
          <c:x val="0.32766796296296291"/>
          <c:y val="5.42735042735042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888201851851852"/>
          <c:y val="0.2607888888888889"/>
          <c:w val="0.52828555555555556"/>
          <c:h val="0.60956025641025646"/>
        </c:manualLayout>
      </c:layout>
      <c:doughnutChart>
        <c:varyColors val="1"/>
        <c:ser>
          <c:idx val="0"/>
          <c:order val="0"/>
          <c:tx>
            <c:strRef>
              <c:f>'2.国籍別・地域別・男女別'!$R$2</c:f>
              <c:strCache>
                <c:ptCount val="1"/>
                <c:pt idx="0">
                  <c:v>人数</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29DB-4EDF-A256-968526AC942B}"/>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29DB-4EDF-A256-968526AC942B}"/>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29DB-4EDF-A256-968526AC942B}"/>
              </c:ext>
            </c:extLst>
          </c:dPt>
          <c:dLbls>
            <c:dLbl>
              <c:idx val="0"/>
              <c:layout>
                <c:manualLayout>
                  <c:x val="0.15639814814814812"/>
                  <c:y val="0.15060886752136743"/>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CBF0FBFE-5AD0-44D5-81EB-F1B64B26AF13}" type="CATEGORYNAME">
                      <a:rPr lang="ja-JP" altLang="en-US" sz="1200">
                        <a:solidFill>
                          <a:sysClr val="windowText" lastClr="000000"/>
                        </a:solidFill>
                      </a:rPr>
                      <a:pPr>
                        <a:defRPr/>
                      </a:pPr>
                      <a:t>[分類名]</a:t>
                    </a:fld>
                    <a:endParaRPr lang="ja-JP" altLang="en-US" sz="900" baseline="0">
                      <a:solidFill>
                        <a:sysClr val="windowText" lastClr="000000"/>
                      </a:solidFill>
                    </a:endParaRPr>
                  </a:p>
                  <a:p>
                    <a:pPr>
                      <a:defRPr/>
                    </a:pPr>
                    <a:r>
                      <a:rPr lang="ja-JP" altLang="en-US" baseline="0">
                        <a:solidFill>
                          <a:sysClr val="windowText" lastClr="000000"/>
                        </a:solidFill>
                      </a:rPr>
                      <a:t> </a:t>
                    </a:r>
                    <a:fld id="{AFA7867D-B04B-49ED-AA86-0D3B8C751D60}" type="VALUE">
                      <a:rPr lang="en-US" altLang="ja-JP" sz="1200" baseline="0">
                        <a:solidFill>
                          <a:sysClr val="windowText" lastClr="000000"/>
                        </a:solidFill>
                      </a:rPr>
                      <a:pPr>
                        <a:defRPr/>
                      </a:pPr>
                      <a:t>[値]</a:t>
                    </a:fld>
                    <a:r>
                      <a:rPr lang="ja-JP" altLang="en-US" sz="1200" baseline="0">
                        <a:solidFill>
                          <a:sysClr val="windowText" lastClr="000000"/>
                        </a:solidFill>
                      </a:rPr>
                      <a:t>名</a:t>
                    </a:r>
                    <a:r>
                      <a:rPr lang="en-US" altLang="ja-JP" sz="1200" baseline="0">
                        <a:solidFill>
                          <a:sysClr val="windowText" lastClr="000000"/>
                        </a:solidFill>
                      </a:rPr>
                      <a:t>, </a:t>
                    </a:r>
                    <a:fld id="{E5284598-E45E-49D7-9F2F-142253038AE8}" type="PERCENTAGE">
                      <a:rPr lang="en-US" altLang="ja-JP" sz="1200" baseline="0">
                        <a:solidFill>
                          <a:sysClr val="windowText" lastClr="000000"/>
                        </a:solidFill>
                      </a:rPr>
                      <a:pPr>
                        <a:defRPr/>
                      </a:pPr>
                      <a:t>[パーセンテージ]</a:t>
                    </a:fld>
                    <a:endParaRPr lang="en-US" altLang="ja-JP" sz="1200" baseline="0">
                      <a:solidFill>
                        <a:sysClr val="windowText" lastClr="000000"/>
                      </a:solidFill>
                    </a:endParaRPr>
                  </a:p>
                </c:rich>
              </c:tx>
              <c:numFmt formatCode="0.0%" sourceLinked="0"/>
              <c:spPr>
                <a:xfrm>
                  <a:off x="3331786" y="3822295"/>
                  <a:ext cx="1136712" cy="639237"/>
                </a:xfrm>
                <a:solidFill>
                  <a:sysClr val="window" lastClr="FFFFFF"/>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30922"/>
                        <a:gd name="adj2" fmla="val -15719"/>
                      </a:avLst>
                    </a:prstGeom>
                    <a:noFill/>
                    <a:ln>
                      <a:noFill/>
                    </a:ln>
                  </c15:spPr>
                  <c15:layout>
                    <c:manualLayout>
                      <c:w val="0.24813185185185185"/>
                      <c:h val="0.17458076923076921"/>
                    </c:manualLayout>
                  </c15:layout>
                  <c15:dlblFieldTable/>
                  <c15:showDataLabelsRange val="0"/>
                </c:ext>
                <c:ext xmlns:c16="http://schemas.microsoft.com/office/drawing/2014/chart" uri="{C3380CC4-5D6E-409C-BE32-E72D297353CC}">
                  <c16:uniqueId val="{00000001-29DB-4EDF-A256-968526AC942B}"/>
                </c:ext>
              </c:extLst>
            </c:dLbl>
            <c:dLbl>
              <c:idx val="1"/>
              <c:layout>
                <c:manualLayout>
                  <c:x val="-0.19869063727452541"/>
                  <c:y val="-8.0053295552210885E-2"/>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99348A8F-DE6F-4DF5-AB6B-1DA0A591C2BF}" type="CATEGORYNAME">
                      <a:rPr lang="ja-JP" altLang="en-US" sz="1200">
                        <a:solidFill>
                          <a:sysClr val="windowText" lastClr="000000"/>
                        </a:solidFill>
                      </a:rPr>
                      <a:pPr>
                        <a:defRPr/>
                      </a:pPr>
                      <a:t>[分類名]</a:t>
                    </a:fld>
                    <a:r>
                      <a:rPr lang="ja-JP" altLang="en-US" sz="1200" baseline="0">
                        <a:solidFill>
                          <a:sysClr val="windowText" lastClr="000000"/>
                        </a:solidFill>
                      </a:rPr>
                      <a:t>
</a:t>
                    </a:r>
                    <a:fld id="{A6BA471E-9D85-430C-8FFD-A845D9F08FE0}" type="VALUE">
                      <a:rPr lang="en-US" altLang="ja-JP" sz="1200" baseline="0">
                        <a:solidFill>
                          <a:sysClr val="windowText" lastClr="000000"/>
                        </a:solidFill>
                      </a:rPr>
                      <a:pPr>
                        <a:defRPr/>
                      </a:pPr>
                      <a:t>[値]</a:t>
                    </a:fld>
                    <a:r>
                      <a:rPr lang="ja-JP" altLang="en-US" sz="1200" baseline="0">
                        <a:solidFill>
                          <a:sysClr val="windowText" lastClr="000000"/>
                        </a:solidFill>
                      </a:rPr>
                      <a:t>名</a:t>
                    </a:r>
                    <a:r>
                      <a:rPr lang="en-US" altLang="ja-JP" sz="1200" baseline="0">
                        <a:solidFill>
                          <a:sysClr val="windowText" lastClr="000000"/>
                        </a:solidFill>
                      </a:rPr>
                      <a:t>,
</a:t>
                    </a:r>
                    <a:fld id="{C164D3E2-3987-4EEC-BE1A-B687DCBC3488}" type="PERCENTAGE">
                      <a:rPr lang="en-US" altLang="ja-JP" sz="1200" baseline="0">
                        <a:solidFill>
                          <a:sysClr val="windowText" lastClr="000000"/>
                        </a:solidFill>
                      </a:rPr>
                      <a:pPr>
                        <a:defRPr/>
                      </a:pPr>
                      <a:t>[パーセンテージ]</a:t>
                    </a:fld>
                    <a:endParaRPr lang="en-US" altLang="ja-JP" sz="1200" baseline="0">
                      <a:solidFill>
                        <a:sysClr val="windowText" lastClr="000000"/>
                      </a:solidFill>
                    </a:endParaRPr>
                  </a:p>
                </c:rich>
              </c:tx>
              <c:numFmt formatCode="0.0%" sourceLinked="0"/>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45462"/>
                        <a:gd name="adj2" fmla="val 13034"/>
                      </a:avLst>
                    </a:prstGeom>
                    <a:noFill/>
                    <a:ln>
                      <a:noFill/>
                    </a:ln>
                  </c15:spPr>
                  <c15:layout>
                    <c:manualLayout>
                      <c:w val="0.15639351851851852"/>
                      <c:h val="0.21257222222222219"/>
                    </c:manualLayout>
                  </c15:layout>
                  <c15:dlblFieldTable/>
                  <c15:showDataLabelsRange val="0"/>
                </c:ext>
                <c:ext xmlns:c16="http://schemas.microsoft.com/office/drawing/2014/chart" uri="{C3380CC4-5D6E-409C-BE32-E72D297353CC}">
                  <c16:uniqueId val="{00000003-29DB-4EDF-A256-968526AC942B}"/>
                </c:ext>
              </c:extLst>
            </c:dLbl>
            <c:dLbl>
              <c:idx val="2"/>
              <c:layout>
                <c:manualLayout>
                  <c:x val="1.175925925925926E-3"/>
                  <c:y val="-0.14246794871794871"/>
                </c:manualLayout>
              </c:layout>
              <c:tx>
                <c:rich>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fld id="{11C6E4BE-79BB-4F8F-B1CA-66460A73F6ED}" type="CATEGORYNAME">
                      <a:rPr lang="ja-JP" altLang="en-US" sz="1200">
                        <a:solidFill>
                          <a:sysClr val="windowText" lastClr="000000"/>
                        </a:solidFill>
                      </a:rPr>
                      <a:pPr>
                        <a:defRPr/>
                      </a:pPr>
                      <a:t>[分類名]</a:t>
                    </a:fld>
                    <a:r>
                      <a:rPr lang="ja-JP" altLang="en-US" sz="1200" baseline="0">
                        <a:solidFill>
                          <a:sysClr val="windowText" lastClr="000000"/>
                        </a:solidFill>
                      </a:rPr>
                      <a:t>
</a:t>
                    </a:r>
                    <a:fld id="{3647FBE6-269E-4D0B-86F0-F1238D395B3B}" type="VALUE">
                      <a:rPr lang="en-US" altLang="ja-JP" sz="1200" baseline="0">
                        <a:solidFill>
                          <a:sysClr val="windowText" lastClr="000000"/>
                        </a:solidFill>
                      </a:rPr>
                      <a:pPr>
                        <a:defRPr/>
                      </a:pPr>
                      <a:t>[値]</a:t>
                    </a:fld>
                    <a:r>
                      <a:rPr lang="ja-JP" altLang="en-US" sz="1200" baseline="0">
                        <a:solidFill>
                          <a:sysClr val="windowText" lastClr="000000"/>
                        </a:solidFill>
                      </a:rPr>
                      <a:t>名</a:t>
                    </a:r>
                    <a:r>
                      <a:rPr lang="en-US" altLang="ja-JP" sz="1200" baseline="0">
                        <a:solidFill>
                          <a:sysClr val="windowText" lastClr="000000"/>
                        </a:solidFill>
                      </a:rPr>
                      <a:t>,</a:t>
                    </a:r>
                    <a:fld id="{5C885346-81C7-4614-BCF7-301F8087DD79}" type="PERCENTAGE">
                      <a:rPr lang="en-US" altLang="ja-JP" sz="1200" baseline="0">
                        <a:solidFill>
                          <a:sysClr val="windowText" lastClr="000000"/>
                        </a:solidFill>
                      </a:rPr>
                      <a:pPr>
                        <a:defRPr/>
                      </a:pPr>
                      <a:t>[パーセンテージ]</a:t>
                    </a:fld>
                    <a:endParaRPr lang="en-US" altLang="ja-JP" sz="1200" baseline="0">
                      <a:solidFill>
                        <a:sysClr val="windowText" lastClr="000000"/>
                      </a:solidFill>
                    </a:endParaRPr>
                  </a:p>
                </c:rich>
              </c:tx>
              <c:numFmt formatCode="0.0%" sourceLinked="0"/>
              <c:spPr>
                <a:solidFill>
                  <a:sysClr val="window" lastClr="FFFFFF"/>
                </a:solidFill>
                <a:ln w="9525" cap="flat" cmpd="sng" algn="ctr">
                  <a:no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8738"/>
                        <a:gd name="adj2" fmla="val 42112"/>
                      </a:avLst>
                    </a:prstGeom>
                    <a:noFill/>
                    <a:ln>
                      <a:noFill/>
                    </a:ln>
                  </c15:spPr>
                  <c15:layout>
                    <c:manualLayout>
                      <c:w val="0.24832240740740741"/>
                      <c:h val="0.12030726495726496"/>
                    </c:manualLayout>
                  </c15:layout>
                  <c15:dlblFieldTable/>
                  <c15:showDataLabelsRange val="0"/>
                </c:ext>
                <c:ext xmlns:c16="http://schemas.microsoft.com/office/drawing/2014/chart" uri="{C3380CC4-5D6E-409C-BE32-E72D297353CC}">
                  <c16:uniqueId val="{00000005-29DB-4EDF-A256-968526AC942B}"/>
                </c:ext>
              </c:extLst>
            </c:dLbl>
            <c:numFmt formatCode="0.0%" sourceLinked="0"/>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'2.国籍別・地域別・男女別'!$Q$3:$Q$5</c:f>
              <c:strCache>
                <c:ptCount val="3"/>
                <c:pt idx="0">
                  <c:v>私費留学生</c:v>
                </c:pt>
                <c:pt idx="1">
                  <c:v>国費留学生</c:v>
                </c:pt>
                <c:pt idx="2">
                  <c:v>外国政府派遣</c:v>
                </c:pt>
              </c:strCache>
            </c:strRef>
          </c:cat>
          <c:val>
            <c:numRef>
              <c:f>'2.国籍別・地域別・男女別'!$R$3:$R$5</c:f>
              <c:numCache>
                <c:formatCode>General</c:formatCode>
                <c:ptCount val="3"/>
                <c:pt idx="0" formatCode="#,##0_);[Red]\(#,##0\)">
                  <c:v>3777</c:v>
                </c:pt>
                <c:pt idx="1">
                  <c:v>719</c:v>
                </c:pt>
                <c:pt idx="2">
                  <c:v>16</c:v>
                </c:pt>
              </c:numCache>
            </c:numRef>
          </c:val>
          <c:extLst>
            <c:ext xmlns:c16="http://schemas.microsoft.com/office/drawing/2014/chart" uri="{C3380CC4-5D6E-409C-BE32-E72D297353CC}">
              <c16:uniqueId val="{00000006-29DB-4EDF-A256-968526AC942B}"/>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r"/>
      <c:legendEntry>
        <c:idx val="0"/>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legendEntry>
      <c:legendEntry>
        <c:idx val="1"/>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legendEntry>
      <c:legendEntry>
        <c:idx val="2"/>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ja-JP"/>
          </a:p>
        </c:txPr>
      </c:legendEntry>
      <c:layout>
        <c:manualLayout>
          <c:xMode val="edge"/>
          <c:yMode val="edge"/>
          <c:x val="0.78001259259259259"/>
          <c:y val="0.46082094017094016"/>
          <c:w val="0.18941333333333335"/>
          <c:h val="0.152169871794871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1">
          <a:lumMod val="6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447675</xdr:colOff>
      <xdr:row>47</xdr:row>
      <xdr:rowOff>161925</xdr:rowOff>
    </xdr:to>
    <xdr:graphicFrame macro="">
      <xdr:nvGraphicFramePr>
        <xdr:cNvPr id="2"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c:userShapes xmlns:c="http://schemas.openxmlformats.org/drawingml/2006/chart">
  <cdr:relSizeAnchor xmlns:cdr="http://schemas.openxmlformats.org/drawingml/2006/chartDrawing">
    <cdr:from>
      <cdr:x>0.00463</cdr:x>
      <cdr:y>0.00295</cdr:y>
    </cdr:from>
    <cdr:to>
      <cdr:x>0.20297</cdr:x>
      <cdr:y>0.0509</cdr:y>
    </cdr:to>
    <cdr:sp macro="" textlink="">
      <cdr:nvSpPr>
        <cdr:cNvPr id="9217" name="Text Box 1"/>
        <cdr:cNvSpPr txBox="1">
          <a:spLocks xmlns:a="http://schemas.openxmlformats.org/drawingml/2006/main" noChangeArrowheads="1"/>
        </cdr:cNvSpPr>
      </cdr:nvSpPr>
      <cdr:spPr bwMode="auto">
        <a:xfrm xmlns:a="http://schemas.openxmlformats.org/drawingml/2006/main">
          <a:off x="50800" y="50800"/>
          <a:ext cx="838271" cy="5339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0.46283</cdr:x>
      <cdr:y>0.60095</cdr:y>
    </cdr:from>
    <cdr:to>
      <cdr:x>0.58806</cdr:x>
      <cdr:y>0.63399</cdr:y>
    </cdr:to>
    <cdr:sp macro="" textlink="">
      <cdr:nvSpPr>
        <cdr:cNvPr id="3" name="テキスト 139"/>
        <cdr:cNvSpPr txBox="1">
          <a:spLocks xmlns:a="http://schemas.openxmlformats.org/drawingml/2006/main" noChangeArrowheads="1"/>
        </cdr:cNvSpPr>
      </cdr:nvSpPr>
      <cdr:spPr bwMode="auto">
        <a:xfrm xmlns:a="http://schemas.openxmlformats.org/drawingml/2006/main">
          <a:off x="3495350" y="6292701"/>
          <a:ext cx="945763" cy="34597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rtl="0">
            <a:defRPr sz="1000"/>
          </a:pPr>
          <a:r>
            <a:rPr lang="ja-JP" altLang="en-US" sz="1100" b="0" i="0" u="none" strike="noStrike" baseline="0">
              <a:solidFill>
                <a:srgbClr val="000000"/>
              </a:solidFill>
              <a:latin typeface="Osaka"/>
            </a:rPr>
            <a:t>私費留学生</a:t>
          </a:r>
        </a:p>
      </cdr:txBody>
    </cdr:sp>
  </cdr:relSizeAnchor>
  <cdr:relSizeAnchor xmlns:cdr="http://schemas.openxmlformats.org/drawingml/2006/chartDrawing">
    <cdr:from>
      <cdr:x>0.46094</cdr:x>
      <cdr:y>0.38728</cdr:y>
    </cdr:from>
    <cdr:to>
      <cdr:x>0.58642</cdr:x>
      <cdr:y>0.41718</cdr:y>
    </cdr:to>
    <cdr:sp macro="" textlink="">
      <cdr:nvSpPr>
        <cdr:cNvPr id="4" name="テキスト 139"/>
        <cdr:cNvSpPr txBox="1">
          <a:spLocks xmlns:a="http://schemas.openxmlformats.org/drawingml/2006/main" noChangeArrowheads="1"/>
        </cdr:cNvSpPr>
      </cdr:nvSpPr>
      <cdr:spPr bwMode="auto">
        <a:xfrm xmlns:a="http://schemas.openxmlformats.org/drawingml/2006/main">
          <a:off x="3481123" y="4055340"/>
          <a:ext cx="947650" cy="31309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留学生総数</a:t>
          </a:r>
        </a:p>
      </cdr:txBody>
    </cdr:sp>
  </cdr:relSizeAnchor>
  <cdr:relSizeAnchor xmlns:cdr="http://schemas.openxmlformats.org/drawingml/2006/chartDrawing">
    <cdr:from>
      <cdr:x>0.79149</cdr:x>
      <cdr:y>0.70419</cdr:y>
    </cdr:from>
    <cdr:to>
      <cdr:x>0.91672</cdr:x>
      <cdr:y>0.73409</cdr:y>
    </cdr:to>
    <cdr:sp macro="" textlink="">
      <cdr:nvSpPr>
        <cdr:cNvPr id="5" name="テキスト 139"/>
        <cdr:cNvSpPr txBox="1">
          <a:spLocks xmlns:a="http://schemas.openxmlformats.org/drawingml/2006/main" noChangeArrowheads="1"/>
        </cdr:cNvSpPr>
      </cdr:nvSpPr>
      <cdr:spPr bwMode="auto">
        <a:xfrm xmlns:a="http://schemas.openxmlformats.org/drawingml/2006/main">
          <a:off x="5977462" y="7373820"/>
          <a:ext cx="945762" cy="313093"/>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国費留学生</a:t>
          </a:r>
        </a:p>
      </cdr:txBody>
    </cdr:sp>
  </cdr:relSizeAnchor>
  <cdr:relSizeAnchor xmlns:cdr="http://schemas.openxmlformats.org/drawingml/2006/chartDrawing">
    <cdr:from>
      <cdr:x>0.43342</cdr:x>
      <cdr:y>0.84889</cdr:y>
    </cdr:from>
    <cdr:to>
      <cdr:x>0.63772</cdr:x>
      <cdr:y>0.87879</cdr:y>
    </cdr:to>
    <cdr:sp macro="" textlink="">
      <cdr:nvSpPr>
        <cdr:cNvPr id="6" name="テキスト 139"/>
        <cdr:cNvSpPr txBox="1">
          <a:spLocks xmlns:a="http://schemas.openxmlformats.org/drawingml/2006/main" noChangeArrowheads="1"/>
        </cdr:cNvSpPr>
      </cdr:nvSpPr>
      <cdr:spPr bwMode="auto">
        <a:xfrm xmlns:a="http://schemas.openxmlformats.org/drawingml/2006/main">
          <a:off x="3327400" y="6670675"/>
          <a:ext cx="1568450" cy="234950"/>
        </a:xfrm>
        <a:prstGeom xmlns:a="http://schemas.openxmlformats.org/drawingml/2006/main" prst="rect">
          <a:avLst/>
        </a:prstGeom>
        <a:solidFill xmlns:a="http://schemas.openxmlformats.org/drawingml/2006/main">
          <a:srgbClr val="FFFFFF"/>
        </a:solidFill>
        <a:ln xmlns:a="http://schemas.openxmlformats.org/drawingml/2006/main" w="9525">
          <a:solidFill>
            <a:srgbClr val="000000"/>
          </a:solidFill>
          <a:miter lim="800000"/>
          <a:headEnd/>
          <a:tailEnd/>
        </a:ln>
      </cdr:spPr>
      <cdr:txBody>
        <a:bodyPr xmlns:a="http://schemas.openxmlformats.org/drawingml/2006/main" wrap="square" lIns="27432" tIns="22860" rIns="27432"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1100" b="0" i="0" u="none" strike="noStrike" baseline="0">
              <a:solidFill>
                <a:srgbClr val="000000"/>
              </a:solidFill>
              <a:latin typeface="Osaka"/>
            </a:rPr>
            <a:t>外国政府派遣留学生</a:t>
          </a:r>
        </a:p>
      </cdr:txBody>
    </cdr:sp>
  </cdr:relSizeAnchor>
  <cdr:relSizeAnchor xmlns:cdr="http://schemas.openxmlformats.org/drawingml/2006/chartDrawing">
    <cdr:from>
      <cdr:x>0.78255</cdr:x>
      <cdr:y>0.09134</cdr:y>
    </cdr:from>
    <cdr:to>
      <cdr:x>0.979</cdr:x>
      <cdr:y>0.12415</cdr:y>
    </cdr:to>
    <cdr:sp macro="" textlink="">
      <cdr:nvSpPr>
        <cdr:cNvPr id="7" name="Text Box 127"/>
        <cdr:cNvSpPr txBox="1">
          <a:spLocks xmlns:a="http://schemas.openxmlformats.org/drawingml/2006/main" noChangeArrowheads="1"/>
        </cdr:cNvSpPr>
      </cdr:nvSpPr>
      <cdr:spPr bwMode="auto">
        <a:xfrm xmlns:a="http://schemas.openxmlformats.org/drawingml/2006/main">
          <a:off x="5895975" y="935265"/>
          <a:ext cx="1480080" cy="3359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36576"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ja-JP" altLang="en-US" sz="1100" b="0" i="0" u="none" strike="noStrike" baseline="0">
              <a:solidFill>
                <a:srgbClr val="000000"/>
              </a:solidFill>
              <a:latin typeface="Osaka"/>
            </a:rPr>
            <a:t>本部国際支援課調</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244848</xdr:colOff>
      <xdr:row>0</xdr:row>
      <xdr:rowOff>344020</xdr:rowOff>
    </xdr:from>
    <xdr:to>
      <xdr:col>15</xdr:col>
      <xdr:colOff>1296966</xdr:colOff>
      <xdr:row>20</xdr:row>
      <xdr:rowOff>205491</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14007</xdr:colOff>
      <xdr:row>21</xdr:row>
      <xdr:rowOff>230841</xdr:rowOff>
    </xdr:from>
    <xdr:to>
      <xdr:col>7</xdr:col>
      <xdr:colOff>629095</xdr:colOff>
      <xdr:row>41</xdr:row>
      <xdr:rowOff>204370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4483</xdr:colOff>
      <xdr:row>21</xdr:row>
      <xdr:rowOff>230841</xdr:rowOff>
    </xdr:from>
    <xdr:to>
      <xdr:col>15</xdr:col>
      <xdr:colOff>1303130</xdr:colOff>
      <xdr:row>41</xdr:row>
      <xdr:rowOff>204370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11206</xdr:colOff>
      <xdr:row>1</xdr:row>
      <xdr:rowOff>1120</xdr:rowOff>
    </xdr:from>
    <xdr:to>
      <xdr:col>7</xdr:col>
      <xdr:colOff>626294</xdr:colOff>
      <xdr:row>20</xdr:row>
      <xdr:rowOff>209973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347382</xdr:colOff>
      <xdr:row>10</xdr:row>
      <xdr:rowOff>112059</xdr:rowOff>
    </xdr:from>
    <xdr:to>
      <xdr:col>4</xdr:col>
      <xdr:colOff>512407</xdr:colOff>
      <xdr:row>14</xdr:row>
      <xdr:rowOff>121834</xdr:rowOff>
    </xdr:to>
    <xdr:sp macro="" textlink="">
      <xdr:nvSpPr>
        <xdr:cNvPr id="6" name="Text Box 2"/>
        <xdr:cNvSpPr txBox="1">
          <a:spLocks noChangeArrowheads="1"/>
        </xdr:cNvSpPr>
      </xdr:nvSpPr>
      <xdr:spPr bwMode="auto">
        <a:xfrm>
          <a:off x="1718982" y="2607609"/>
          <a:ext cx="1536625" cy="962275"/>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a:pPr algn="ctr" rtl="0">
            <a:lnSpc>
              <a:spcPts val="1600"/>
            </a:lnSpc>
            <a:defRPr sz="1000"/>
          </a:pPr>
          <a:r>
            <a:rPr lang="en-US" altLang="ja-JP" sz="1400" b="0" i="0" u="none" strike="noStrike" baseline="0">
              <a:solidFill>
                <a:srgbClr val="000000"/>
              </a:solidFill>
              <a:latin typeface="ＭＳ Ｐゴシック"/>
              <a:ea typeface="ＭＳ Ｐゴシック"/>
            </a:rPr>
            <a:t>4,512</a:t>
          </a:r>
          <a:r>
            <a:rPr lang="ja-JP" altLang="en-US" sz="1400" b="0" i="0" u="none" strike="noStrike" baseline="0">
              <a:solidFill>
                <a:srgbClr val="000000"/>
              </a:solidFill>
              <a:latin typeface="ＭＳ Ｐゴシック"/>
              <a:ea typeface="ＭＳ Ｐゴシック"/>
            </a:rPr>
            <a:t>名</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0.28325</cdr:x>
      <cdr:y>0.46636</cdr:y>
    </cdr:from>
    <cdr:to>
      <cdr:x>0.58534</cdr:x>
      <cdr:y>0.66901</cdr:y>
    </cdr:to>
    <cdr:sp macro="" textlink="">
      <cdr:nvSpPr>
        <cdr:cNvPr id="4" name="Text Box 2"/>
        <cdr:cNvSpPr txBox="1">
          <a:spLocks xmlns:a="http://schemas.openxmlformats.org/drawingml/2006/main" noChangeArrowheads="1"/>
        </cdr:cNvSpPr>
      </cdr:nvSpPr>
      <cdr:spPr bwMode="auto">
        <a:xfrm xmlns:a="http://schemas.openxmlformats.org/drawingml/2006/main">
          <a:off x="1529555" y="2182555"/>
          <a:ext cx="1631286" cy="94840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4,512</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5.xml><?xml version="1.0" encoding="utf-8"?>
<c:userShapes xmlns:c="http://schemas.openxmlformats.org/drawingml/2006/chart">
  <cdr:relSizeAnchor xmlns:cdr="http://schemas.openxmlformats.org/drawingml/2006/chartDrawing">
    <cdr:from>
      <cdr:x>0.38687</cdr:x>
      <cdr:y>0.45371</cdr:y>
    </cdr:from>
    <cdr:to>
      <cdr:x>0.67195</cdr:x>
      <cdr:y>0.64849</cdr:y>
    </cdr:to>
    <cdr:sp macro="" textlink="">
      <cdr:nvSpPr>
        <cdr:cNvPr id="4" name="Text Box 2"/>
        <cdr:cNvSpPr txBox="1">
          <a:spLocks xmlns:a="http://schemas.openxmlformats.org/drawingml/2006/main" noChangeArrowheads="1"/>
        </cdr:cNvSpPr>
      </cdr:nvSpPr>
      <cdr:spPr bwMode="auto">
        <a:xfrm xmlns:a="http://schemas.openxmlformats.org/drawingml/2006/main">
          <a:off x="2011830" y="1608418"/>
          <a:ext cx="1486278" cy="70163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4,512</a:t>
          </a:r>
          <a:r>
            <a:rPr lang="ja-JP" altLang="en-US" sz="1400" b="0" i="0" u="none" strike="noStrike" baseline="0">
              <a:solidFill>
                <a:srgbClr val="000000"/>
              </a:solidFill>
              <a:latin typeface="ＭＳ Ｐゴシック"/>
              <a:ea typeface="ＭＳ Ｐゴシック"/>
            </a:rPr>
            <a:t>名</a:t>
          </a:r>
        </a:p>
      </cdr:txBody>
    </cdr:sp>
  </cdr:relSizeAnchor>
</c:userShapes>
</file>

<file path=xl/drawings/drawing6.xml><?xml version="1.0" encoding="utf-8"?>
<c:userShapes xmlns:c="http://schemas.openxmlformats.org/drawingml/2006/chart">
  <cdr:relSizeAnchor xmlns:cdr="http://schemas.openxmlformats.org/drawingml/2006/chartDrawing">
    <cdr:from>
      <cdr:x>0.29915</cdr:x>
      <cdr:y>0.55853</cdr:y>
    </cdr:from>
    <cdr:to>
      <cdr:x>0.58098</cdr:x>
      <cdr:y>0.75352</cdr:y>
    </cdr:to>
    <cdr:sp macro="" textlink="">
      <cdr:nvSpPr>
        <cdr:cNvPr id="5" name="Text Box 2"/>
        <cdr:cNvSpPr txBox="1">
          <a:spLocks xmlns:a="http://schemas.openxmlformats.org/drawingml/2006/main" noChangeArrowheads="1"/>
        </cdr:cNvSpPr>
      </cdr:nvSpPr>
      <cdr:spPr bwMode="auto">
        <a:xfrm xmlns:a="http://schemas.openxmlformats.org/drawingml/2006/main">
          <a:off x="1615432" y="2613942"/>
          <a:ext cx="1521882" cy="91255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lnSpc>
              <a:spcPts val="1600"/>
            </a:lnSpc>
            <a:defRPr sz="1000"/>
          </a:pPr>
          <a:r>
            <a:rPr lang="ja-JP" altLang="en-US" sz="1400" b="0" i="0" u="none" strike="noStrike" baseline="0">
              <a:solidFill>
                <a:srgbClr val="000000"/>
              </a:solidFill>
              <a:latin typeface="ＭＳ Ｐゴシック"/>
              <a:ea typeface="ＭＳ Ｐゴシック"/>
            </a:rPr>
            <a:t>留学生総数</a:t>
          </a:r>
        </a:p>
        <a:p xmlns:a="http://schemas.openxmlformats.org/drawingml/2006/main">
          <a:pPr algn="ctr" rtl="0">
            <a:lnSpc>
              <a:spcPts val="1600"/>
            </a:lnSpc>
            <a:defRPr sz="1000"/>
          </a:pPr>
          <a:r>
            <a:rPr lang="en-US" altLang="ja-JP" sz="1400" b="0" i="0" u="none" strike="noStrike" baseline="0">
              <a:solidFill>
                <a:srgbClr val="000000"/>
              </a:solidFill>
              <a:latin typeface="ＭＳ Ｐゴシック"/>
              <a:ea typeface="ＭＳ Ｐゴシック"/>
            </a:rPr>
            <a:t>4,512</a:t>
          </a:r>
          <a:r>
            <a:rPr lang="ja-JP" altLang="en-US" sz="1400" b="0" i="0" u="none" strike="noStrike" baseline="0">
              <a:solidFill>
                <a:srgbClr val="000000"/>
              </a:solidFill>
              <a:latin typeface="ＭＳ Ｐゴシック"/>
              <a:ea typeface="ＭＳ Ｐゴシック"/>
            </a:rPr>
            <a:t>名</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abSelected="1" zoomScaleNormal="100" zoomScaleSheetLayoutView="85" workbookViewId="0">
      <selection sqref="A1:N1"/>
    </sheetView>
  </sheetViews>
  <sheetFormatPr defaultColWidth="11" defaultRowHeight="18.75"/>
  <cols>
    <col min="1" max="1" width="12" style="187" customWidth="1"/>
    <col min="2" max="56" width="6.75" style="187" customWidth="1"/>
    <col min="57" max="256" width="11" style="187"/>
    <col min="257" max="257" width="12" style="187" customWidth="1"/>
    <col min="258" max="312" width="6.75" style="187" customWidth="1"/>
    <col min="313" max="512" width="11" style="187"/>
    <col min="513" max="513" width="12" style="187" customWidth="1"/>
    <col min="514" max="568" width="6.75" style="187" customWidth="1"/>
    <col min="569" max="768" width="11" style="187"/>
    <col min="769" max="769" width="12" style="187" customWidth="1"/>
    <col min="770" max="824" width="6.75" style="187" customWidth="1"/>
    <col min="825" max="1024" width="11" style="187"/>
    <col min="1025" max="1025" width="12" style="187" customWidth="1"/>
    <col min="1026" max="1080" width="6.75" style="187" customWidth="1"/>
    <col min="1081" max="1280" width="11" style="187"/>
    <col min="1281" max="1281" width="12" style="187" customWidth="1"/>
    <col min="1282" max="1336" width="6.75" style="187" customWidth="1"/>
    <col min="1337" max="1536" width="11" style="187"/>
    <col min="1537" max="1537" width="12" style="187" customWidth="1"/>
    <col min="1538" max="1592" width="6.75" style="187" customWidth="1"/>
    <col min="1593" max="1792" width="11" style="187"/>
    <col min="1793" max="1793" width="12" style="187" customWidth="1"/>
    <col min="1794" max="1848" width="6.75" style="187" customWidth="1"/>
    <col min="1849" max="2048" width="11" style="187"/>
    <col min="2049" max="2049" width="12" style="187" customWidth="1"/>
    <col min="2050" max="2104" width="6.75" style="187" customWidth="1"/>
    <col min="2105" max="2304" width="11" style="187"/>
    <col min="2305" max="2305" width="12" style="187" customWidth="1"/>
    <col min="2306" max="2360" width="6.75" style="187" customWidth="1"/>
    <col min="2361" max="2560" width="11" style="187"/>
    <col min="2561" max="2561" width="12" style="187" customWidth="1"/>
    <col min="2562" max="2616" width="6.75" style="187" customWidth="1"/>
    <col min="2617" max="2816" width="11" style="187"/>
    <col min="2817" max="2817" width="12" style="187" customWidth="1"/>
    <col min="2818" max="2872" width="6.75" style="187" customWidth="1"/>
    <col min="2873" max="3072" width="11" style="187"/>
    <col min="3073" max="3073" width="12" style="187" customWidth="1"/>
    <col min="3074" max="3128" width="6.75" style="187" customWidth="1"/>
    <col min="3129" max="3328" width="11" style="187"/>
    <col min="3329" max="3329" width="12" style="187" customWidth="1"/>
    <col min="3330" max="3384" width="6.75" style="187" customWidth="1"/>
    <col min="3385" max="3584" width="11" style="187"/>
    <col min="3585" max="3585" width="12" style="187" customWidth="1"/>
    <col min="3586" max="3640" width="6.75" style="187" customWidth="1"/>
    <col min="3641" max="3840" width="11" style="187"/>
    <col min="3841" max="3841" width="12" style="187" customWidth="1"/>
    <col min="3842" max="3896" width="6.75" style="187" customWidth="1"/>
    <col min="3897" max="4096" width="11" style="187"/>
    <col min="4097" max="4097" width="12" style="187" customWidth="1"/>
    <col min="4098" max="4152" width="6.75" style="187" customWidth="1"/>
    <col min="4153" max="4352" width="11" style="187"/>
    <col min="4353" max="4353" width="12" style="187" customWidth="1"/>
    <col min="4354" max="4408" width="6.75" style="187" customWidth="1"/>
    <col min="4409" max="4608" width="11" style="187"/>
    <col min="4609" max="4609" width="12" style="187" customWidth="1"/>
    <col min="4610" max="4664" width="6.75" style="187" customWidth="1"/>
    <col min="4665" max="4864" width="11" style="187"/>
    <col min="4865" max="4865" width="12" style="187" customWidth="1"/>
    <col min="4866" max="4920" width="6.75" style="187" customWidth="1"/>
    <col min="4921" max="5120" width="11" style="187"/>
    <col min="5121" max="5121" width="12" style="187" customWidth="1"/>
    <col min="5122" max="5176" width="6.75" style="187" customWidth="1"/>
    <col min="5177" max="5376" width="11" style="187"/>
    <col min="5377" max="5377" width="12" style="187" customWidth="1"/>
    <col min="5378" max="5432" width="6.75" style="187" customWidth="1"/>
    <col min="5433" max="5632" width="11" style="187"/>
    <col min="5633" max="5633" width="12" style="187" customWidth="1"/>
    <col min="5634" max="5688" width="6.75" style="187" customWidth="1"/>
    <col min="5689" max="5888" width="11" style="187"/>
    <col min="5889" max="5889" width="12" style="187" customWidth="1"/>
    <col min="5890" max="5944" width="6.75" style="187" customWidth="1"/>
    <col min="5945" max="6144" width="11" style="187"/>
    <col min="6145" max="6145" width="12" style="187" customWidth="1"/>
    <col min="6146" max="6200" width="6.75" style="187" customWidth="1"/>
    <col min="6201" max="6400" width="11" style="187"/>
    <col min="6401" max="6401" width="12" style="187" customWidth="1"/>
    <col min="6402" max="6456" width="6.75" style="187" customWidth="1"/>
    <col min="6457" max="6656" width="11" style="187"/>
    <col min="6657" max="6657" width="12" style="187" customWidth="1"/>
    <col min="6658" max="6712" width="6.75" style="187" customWidth="1"/>
    <col min="6713" max="6912" width="11" style="187"/>
    <col min="6913" max="6913" width="12" style="187" customWidth="1"/>
    <col min="6914" max="6968" width="6.75" style="187" customWidth="1"/>
    <col min="6969" max="7168" width="11" style="187"/>
    <col min="7169" max="7169" width="12" style="187" customWidth="1"/>
    <col min="7170" max="7224" width="6.75" style="187" customWidth="1"/>
    <col min="7225" max="7424" width="11" style="187"/>
    <col min="7425" max="7425" width="12" style="187" customWidth="1"/>
    <col min="7426" max="7480" width="6.75" style="187" customWidth="1"/>
    <col min="7481" max="7680" width="11" style="187"/>
    <col min="7681" max="7681" width="12" style="187" customWidth="1"/>
    <col min="7682" max="7736" width="6.75" style="187" customWidth="1"/>
    <col min="7737" max="7936" width="11" style="187"/>
    <col min="7937" max="7937" width="12" style="187" customWidth="1"/>
    <col min="7938" max="7992" width="6.75" style="187" customWidth="1"/>
    <col min="7993" max="8192" width="11" style="187"/>
    <col min="8193" max="8193" width="12" style="187" customWidth="1"/>
    <col min="8194" max="8248" width="6.75" style="187" customWidth="1"/>
    <col min="8249" max="8448" width="11" style="187"/>
    <col min="8449" max="8449" width="12" style="187" customWidth="1"/>
    <col min="8450" max="8504" width="6.75" style="187" customWidth="1"/>
    <col min="8505" max="8704" width="11" style="187"/>
    <col min="8705" max="8705" width="12" style="187" customWidth="1"/>
    <col min="8706" max="8760" width="6.75" style="187" customWidth="1"/>
    <col min="8761" max="8960" width="11" style="187"/>
    <col min="8961" max="8961" width="12" style="187" customWidth="1"/>
    <col min="8962" max="9016" width="6.75" style="187" customWidth="1"/>
    <col min="9017" max="9216" width="11" style="187"/>
    <col min="9217" max="9217" width="12" style="187" customWidth="1"/>
    <col min="9218" max="9272" width="6.75" style="187" customWidth="1"/>
    <col min="9273" max="9472" width="11" style="187"/>
    <col min="9473" max="9473" width="12" style="187" customWidth="1"/>
    <col min="9474" max="9528" width="6.75" style="187" customWidth="1"/>
    <col min="9529" max="9728" width="11" style="187"/>
    <col min="9729" max="9729" width="12" style="187" customWidth="1"/>
    <col min="9730" max="9784" width="6.75" style="187" customWidth="1"/>
    <col min="9785" max="9984" width="11" style="187"/>
    <col min="9985" max="9985" width="12" style="187" customWidth="1"/>
    <col min="9986" max="10040" width="6.75" style="187" customWidth="1"/>
    <col min="10041" max="10240" width="11" style="187"/>
    <col min="10241" max="10241" width="12" style="187" customWidth="1"/>
    <col min="10242" max="10296" width="6.75" style="187" customWidth="1"/>
    <col min="10297" max="10496" width="11" style="187"/>
    <col min="10497" max="10497" width="12" style="187" customWidth="1"/>
    <col min="10498" max="10552" width="6.75" style="187" customWidth="1"/>
    <col min="10553" max="10752" width="11" style="187"/>
    <col min="10753" max="10753" width="12" style="187" customWidth="1"/>
    <col min="10754" max="10808" width="6.75" style="187" customWidth="1"/>
    <col min="10809" max="11008" width="11" style="187"/>
    <col min="11009" max="11009" width="12" style="187" customWidth="1"/>
    <col min="11010" max="11064" width="6.75" style="187" customWidth="1"/>
    <col min="11065" max="11264" width="11" style="187"/>
    <col min="11265" max="11265" width="12" style="187" customWidth="1"/>
    <col min="11266" max="11320" width="6.75" style="187" customWidth="1"/>
    <col min="11321" max="11520" width="11" style="187"/>
    <col min="11521" max="11521" width="12" style="187" customWidth="1"/>
    <col min="11522" max="11576" width="6.75" style="187" customWidth="1"/>
    <col min="11577" max="11776" width="11" style="187"/>
    <col min="11777" max="11777" width="12" style="187" customWidth="1"/>
    <col min="11778" max="11832" width="6.75" style="187" customWidth="1"/>
    <col min="11833" max="12032" width="11" style="187"/>
    <col min="12033" max="12033" width="12" style="187" customWidth="1"/>
    <col min="12034" max="12088" width="6.75" style="187" customWidth="1"/>
    <col min="12089" max="12288" width="11" style="187"/>
    <col min="12289" max="12289" width="12" style="187" customWidth="1"/>
    <col min="12290" max="12344" width="6.75" style="187" customWidth="1"/>
    <col min="12345" max="12544" width="11" style="187"/>
    <col min="12545" max="12545" width="12" style="187" customWidth="1"/>
    <col min="12546" max="12600" width="6.75" style="187" customWidth="1"/>
    <col min="12601" max="12800" width="11" style="187"/>
    <col min="12801" max="12801" width="12" style="187" customWidth="1"/>
    <col min="12802" max="12856" width="6.75" style="187" customWidth="1"/>
    <col min="12857" max="13056" width="11" style="187"/>
    <col min="13057" max="13057" width="12" style="187" customWidth="1"/>
    <col min="13058" max="13112" width="6.75" style="187" customWidth="1"/>
    <col min="13113" max="13312" width="11" style="187"/>
    <col min="13313" max="13313" width="12" style="187" customWidth="1"/>
    <col min="13314" max="13368" width="6.75" style="187" customWidth="1"/>
    <col min="13369" max="13568" width="11" style="187"/>
    <col min="13569" max="13569" width="12" style="187" customWidth="1"/>
    <col min="13570" max="13624" width="6.75" style="187" customWidth="1"/>
    <col min="13625" max="13824" width="11" style="187"/>
    <col min="13825" max="13825" width="12" style="187" customWidth="1"/>
    <col min="13826" max="13880" width="6.75" style="187" customWidth="1"/>
    <col min="13881" max="14080" width="11" style="187"/>
    <col min="14081" max="14081" width="12" style="187" customWidth="1"/>
    <col min="14082" max="14136" width="6.75" style="187" customWidth="1"/>
    <col min="14137" max="14336" width="11" style="187"/>
    <col min="14337" max="14337" width="12" style="187" customWidth="1"/>
    <col min="14338" max="14392" width="6.75" style="187" customWidth="1"/>
    <col min="14393" max="14592" width="11" style="187"/>
    <col min="14593" max="14593" width="12" style="187" customWidth="1"/>
    <col min="14594" max="14648" width="6.75" style="187" customWidth="1"/>
    <col min="14649" max="14848" width="11" style="187"/>
    <col min="14849" max="14849" width="12" style="187" customWidth="1"/>
    <col min="14850" max="14904" width="6.75" style="187" customWidth="1"/>
    <col min="14905" max="15104" width="11" style="187"/>
    <col min="15105" max="15105" width="12" style="187" customWidth="1"/>
    <col min="15106" max="15160" width="6.75" style="187" customWidth="1"/>
    <col min="15161" max="15360" width="11" style="187"/>
    <col min="15361" max="15361" width="12" style="187" customWidth="1"/>
    <col min="15362" max="15416" width="6.75" style="187" customWidth="1"/>
    <col min="15417" max="15616" width="11" style="187"/>
    <col min="15617" max="15617" width="12" style="187" customWidth="1"/>
    <col min="15618" max="15672" width="6.75" style="187" customWidth="1"/>
    <col min="15673" max="15872" width="11" style="187"/>
    <col min="15873" max="15873" width="12" style="187" customWidth="1"/>
    <col min="15874" max="15928" width="6.75" style="187" customWidth="1"/>
    <col min="15929" max="16128" width="11" style="187"/>
    <col min="16129" max="16129" width="12" style="187" customWidth="1"/>
    <col min="16130" max="16184" width="6.75" style="187" customWidth="1"/>
    <col min="16185" max="16384" width="11" style="187"/>
  </cols>
  <sheetData>
    <row r="1" spans="1:15" s="186" customFormat="1" ht="101.25" customHeight="1">
      <c r="A1" s="231" t="s">
        <v>259</v>
      </c>
      <c r="B1" s="232"/>
      <c r="C1" s="232"/>
      <c r="D1" s="232"/>
      <c r="E1" s="232"/>
      <c r="F1" s="232"/>
      <c r="G1" s="232"/>
      <c r="H1" s="232"/>
      <c r="I1" s="232"/>
      <c r="J1" s="232"/>
      <c r="K1" s="232"/>
      <c r="L1" s="232"/>
      <c r="M1" s="232"/>
      <c r="N1" s="232"/>
      <c r="O1" s="185"/>
    </row>
    <row r="2" spans="1:15" ht="17.25" customHeight="1"/>
    <row r="3" spans="1:15" ht="17.25" customHeight="1"/>
    <row r="4" spans="1:15" ht="17.25" customHeight="1"/>
    <row r="5" spans="1:15" ht="17.25" customHeight="1"/>
    <row r="6" spans="1:15" ht="17.25" customHeight="1"/>
    <row r="7" spans="1:15" ht="17.25" customHeight="1"/>
    <row r="8" spans="1:15" ht="17.25" customHeight="1"/>
    <row r="9" spans="1:15" ht="17.25" customHeight="1"/>
    <row r="10" spans="1:15" ht="17.25" customHeight="1"/>
    <row r="11" spans="1:15" ht="17.25" customHeight="1"/>
    <row r="12" spans="1:15" ht="17.25" customHeight="1"/>
    <row r="13" spans="1:15" ht="17.25" customHeight="1"/>
    <row r="14" spans="1:15" ht="17.25" customHeight="1"/>
    <row r="15" spans="1:15" ht="17.25" customHeight="1"/>
    <row r="16" spans="1:15"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row r="30" ht="17.25" customHeight="1"/>
    <row r="31" ht="17.25" customHeight="1"/>
    <row r="32"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50" spans="1:28" s="186" customFormat="1">
      <c r="A50" s="188" t="s">
        <v>226</v>
      </c>
      <c r="B50" s="188" t="s">
        <v>258</v>
      </c>
      <c r="C50" s="188">
        <v>6</v>
      </c>
      <c r="D50" s="188">
        <v>7</v>
      </c>
      <c r="E50" s="188">
        <v>8</v>
      </c>
      <c r="F50" s="188">
        <v>9</v>
      </c>
      <c r="G50" s="188">
        <v>10</v>
      </c>
      <c r="H50" s="188">
        <v>11</v>
      </c>
      <c r="I50" s="188">
        <v>12</v>
      </c>
      <c r="J50" s="188">
        <v>13</v>
      </c>
      <c r="K50" s="188">
        <v>14</v>
      </c>
      <c r="L50" s="188">
        <v>15</v>
      </c>
      <c r="M50" s="188">
        <v>16</v>
      </c>
      <c r="N50" s="188">
        <v>17</v>
      </c>
      <c r="O50" s="188">
        <v>18</v>
      </c>
      <c r="P50" s="188">
        <v>19</v>
      </c>
      <c r="Q50" s="188">
        <v>20</v>
      </c>
      <c r="R50" s="188">
        <v>21</v>
      </c>
      <c r="S50" s="188">
        <v>22</v>
      </c>
      <c r="T50" s="188">
        <v>23</v>
      </c>
      <c r="U50" s="188">
        <v>24</v>
      </c>
      <c r="V50" s="188">
        <v>25</v>
      </c>
      <c r="W50" s="188">
        <v>26</v>
      </c>
      <c r="X50" s="188">
        <v>27</v>
      </c>
      <c r="Y50" s="189">
        <v>28</v>
      </c>
      <c r="Z50" s="188">
        <v>29</v>
      </c>
      <c r="AA50" s="188">
        <v>30</v>
      </c>
      <c r="AB50" s="188" t="s">
        <v>257</v>
      </c>
    </row>
    <row r="51" spans="1:28" s="186" customFormat="1">
      <c r="A51" s="190" t="s">
        <v>227</v>
      </c>
      <c r="B51" s="191">
        <v>1734</v>
      </c>
      <c r="C51" s="191">
        <v>1838</v>
      </c>
      <c r="D51" s="191">
        <v>1855</v>
      </c>
      <c r="E51" s="191">
        <v>1894</v>
      </c>
      <c r="F51" s="191">
        <v>1875</v>
      </c>
      <c r="G51" s="191">
        <v>1949</v>
      </c>
      <c r="H51" s="191">
        <v>2027</v>
      </c>
      <c r="I51" s="192">
        <v>2053</v>
      </c>
      <c r="J51" s="192">
        <v>2071</v>
      </c>
      <c r="K51" s="192">
        <v>2137</v>
      </c>
      <c r="L51" s="192">
        <v>2111</v>
      </c>
      <c r="M51" s="192">
        <v>2126</v>
      </c>
      <c r="N51" s="192">
        <v>2194</v>
      </c>
      <c r="O51" s="192">
        <v>2357</v>
      </c>
      <c r="P51" s="192">
        <v>2427</v>
      </c>
      <c r="Q51" s="192">
        <v>2561</v>
      </c>
      <c r="R51" s="192">
        <v>2785</v>
      </c>
      <c r="S51" s="192">
        <v>3121</v>
      </c>
      <c r="T51" s="192">
        <v>3079</v>
      </c>
      <c r="U51" s="192">
        <v>3090</v>
      </c>
      <c r="V51" s="192">
        <v>3017</v>
      </c>
      <c r="W51" s="192">
        <v>3094</v>
      </c>
      <c r="X51" s="193">
        <v>3308</v>
      </c>
      <c r="Y51" s="193">
        <v>3716</v>
      </c>
      <c r="Z51" s="193">
        <v>3986</v>
      </c>
      <c r="AA51" s="193">
        <v>4248</v>
      </c>
      <c r="AB51" s="193">
        <v>4512</v>
      </c>
    </row>
    <row r="52" spans="1:28" s="186" customFormat="1">
      <c r="A52" s="190" t="s">
        <v>228</v>
      </c>
      <c r="B52" s="191">
        <v>1185</v>
      </c>
      <c r="C52" s="191">
        <v>1247</v>
      </c>
      <c r="D52" s="191">
        <v>1241</v>
      </c>
      <c r="E52" s="191">
        <v>1234</v>
      </c>
      <c r="F52" s="191">
        <v>1190</v>
      </c>
      <c r="G52" s="191">
        <v>1176</v>
      </c>
      <c r="H52" s="191">
        <v>1230</v>
      </c>
      <c r="I52" s="192">
        <v>1233</v>
      </c>
      <c r="J52" s="192">
        <v>1243</v>
      </c>
      <c r="K52" s="192">
        <v>1261</v>
      </c>
      <c r="L52" s="192">
        <v>1233</v>
      </c>
      <c r="M52" s="192">
        <v>1242</v>
      </c>
      <c r="N52" s="192">
        <v>1296</v>
      </c>
      <c r="O52" s="192">
        <v>1394</v>
      </c>
      <c r="P52" s="192">
        <v>1430</v>
      </c>
      <c r="Q52" s="192">
        <v>1524</v>
      </c>
      <c r="R52" s="192">
        <v>1672</v>
      </c>
      <c r="S52" s="192">
        <v>1943</v>
      </c>
      <c r="T52" s="192">
        <v>1993</v>
      </c>
      <c r="U52" s="192">
        <v>2078</v>
      </c>
      <c r="V52" s="192">
        <v>2119</v>
      </c>
      <c r="W52" s="192">
        <v>2250</v>
      </c>
      <c r="X52" s="193">
        <v>2504</v>
      </c>
      <c r="Y52" s="193">
        <v>2901</v>
      </c>
      <c r="Z52" s="193">
        <v>3201</v>
      </c>
      <c r="AA52" s="193">
        <f>AA51-AA53-AA54</f>
        <v>3516</v>
      </c>
      <c r="AB52" s="193">
        <f>AB51-AB53-AB54</f>
        <v>3777</v>
      </c>
    </row>
    <row r="53" spans="1:28" s="186" customFormat="1">
      <c r="A53" s="190" t="s">
        <v>229</v>
      </c>
      <c r="B53" s="191">
        <v>528</v>
      </c>
      <c r="C53" s="191">
        <v>573</v>
      </c>
      <c r="D53" s="191">
        <v>587</v>
      </c>
      <c r="E53" s="191">
        <v>634</v>
      </c>
      <c r="F53" s="191">
        <v>655</v>
      </c>
      <c r="G53" s="191">
        <v>738</v>
      </c>
      <c r="H53" s="191">
        <v>766</v>
      </c>
      <c r="I53" s="192">
        <v>794</v>
      </c>
      <c r="J53" s="192">
        <v>801</v>
      </c>
      <c r="K53" s="192">
        <v>852</v>
      </c>
      <c r="L53" s="192">
        <v>855</v>
      </c>
      <c r="M53" s="192">
        <v>862</v>
      </c>
      <c r="N53" s="192">
        <v>874</v>
      </c>
      <c r="O53" s="192">
        <v>939</v>
      </c>
      <c r="P53" s="192">
        <v>973</v>
      </c>
      <c r="Q53" s="192">
        <v>1013</v>
      </c>
      <c r="R53" s="192">
        <v>1087</v>
      </c>
      <c r="S53" s="192">
        <v>1145</v>
      </c>
      <c r="T53" s="192">
        <v>1053</v>
      </c>
      <c r="U53" s="192">
        <v>979</v>
      </c>
      <c r="V53" s="192">
        <v>868</v>
      </c>
      <c r="W53" s="192">
        <v>820</v>
      </c>
      <c r="X53" s="188">
        <v>780</v>
      </c>
      <c r="Y53" s="188">
        <v>795</v>
      </c>
      <c r="Z53" s="188">
        <v>772</v>
      </c>
      <c r="AA53" s="188">
        <v>717</v>
      </c>
      <c r="AB53" s="188">
        <v>719</v>
      </c>
    </row>
    <row r="54" spans="1:28" s="186" customFormat="1">
      <c r="A54" s="190" t="s">
        <v>230</v>
      </c>
      <c r="B54" s="191">
        <v>21</v>
      </c>
      <c r="C54" s="191">
        <v>18</v>
      </c>
      <c r="D54" s="191">
        <v>27</v>
      </c>
      <c r="E54" s="191">
        <v>26</v>
      </c>
      <c r="F54" s="191">
        <v>30</v>
      </c>
      <c r="G54" s="191">
        <v>35</v>
      </c>
      <c r="H54" s="191">
        <v>31</v>
      </c>
      <c r="I54" s="192">
        <v>26</v>
      </c>
      <c r="J54" s="192">
        <v>27</v>
      </c>
      <c r="K54" s="192">
        <v>24</v>
      </c>
      <c r="L54" s="192">
        <v>23</v>
      </c>
      <c r="M54" s="192">
        <v>22</v>
      </c>
      <c r="N54" s="192">
        <v>24</v>
      </c>
      <c r="O54" s="192">
        <v>24</v>
      </c>
      <c r="P54" s="192">
        <v>24</v>
      </c>
      <c r="Q54" s="192">
        <v>24</v>
      </c>
      <c r="R54" s="192">
        <v>26</v>
      </c>
      <c r="S54" s="192">
        <v>33</v>
      </c>
      <c r="T54" s="192">
        <v>33</v>
      </c>
      <c r="U54" s="192">
        <v>33</v>
      </c>
      <c r="V54" s="192">
        <v>30</v>
      </c>
      <c r="W54" s="192">
        <v>24</v>
      </c>
      <c r="X54" s="188">
        <v>24</v>
      </c>
      <c r="Y54" s="188">
        <v>20</v>
      </c>
      <c r="Z54" s="188">
        <v>13</v>
      </c>
      <c r="AA54" s="188">
        <v>15</v>
      </c>
      <c r="AB54" s="188">
        <v>16</v>
      </c>
    </row>
    <row r="56" spans="1:28">
      <c r="A56" s="194" t="s">
        <v>231</v>
      </c>
    </row>
    <row r="73" spans="13:13">
      <c r="M73" s="187" t="s">
        <v>232</v>
      </c>
    </row>
    <row r="88" spans="8:8">
      <c r="H88" s="195"/>
    </row>
  </sheetData>
  <mergeCells count="1">
    <mergeCell ref="A1:N1"/>
  </mergeCells>
  <phoneticPr fontId="1"/>
  <printOptions horizontalCentered="1" verticalCentered="1"/>
  <pageMargins left="0.70866141732283472" right="0.70866141732283472" top="0.74803149606299213" bottom="0.74803149606299213" header="0.31496062992125984" footer="0.31496062992125984"/>
  <pageSetup paperSize="9" scale="81"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zoomScale="70" zoomScaleNormal="70" zoomScaleSheetLayoutView="85" workbookViewId="0"/>
  </sheetViews>
  <sheetFormatPr defaultColWidth="6.625" defaultRowHeight="18.75"/>
  <cols>
    <col min="1" max="8" width="9" style="2" customWidth="1"/>
    <col min="9" max="9" width="3.25" style="197" customWidth="1"/>
    <col min="10" max="14" width="9" style="197" customWidth="1"/>
    <col min="15" max="15" width="9" style="2" customWidth="1"/>
    <col min="16" max="16" width="22.125" style="2" customWidth="1"/>
    <col min="17" max="17" width="11.375" style="2" customWidth="1"/>
    <col min="18" max="18" width="11" style="2" customWidth="1"/>
    <col min="19" max="253" width="9" style="2" customWidth="1"/>
    <col min="254" max="254" width="4.75" style="2" customWidth="1"/>
    <col min="255" max="255" width="14.625" style="2" customWidth="1"/>
    <col min="256" max="256" width="6.625" style="2"/>
    <col min="257" max="272" width="9" style="2" customWidth="1"/>
    <col min="273" max="273" width="9.5" style="2" customWidth="1"/>
    <col min="274" max="509" width="9" style="2" customWidth="1"/>
    <col min="510" max="510" width="4.75" style="2" customWidth="1"/>
    <col min="511" max="511" width="14.625" style="2" customWidth="1"/>
    <col min="512" max="512" width="6.625" style="2"/>
    <col min="513" max="528" width="9" style="2" customWidth="1"/>
    <col min="529" max="529" width="9.5" style="2" customWidth="1"/>
    <col min="530" max="765" width="9" style="2" customWidth="1"/>
    <col min="766" max="766" width="4.75" style="2" customWidth="1"/>
    <col min="767" max="767" width="14.625" style="2" customWidth="1"/>
    <col min="768" max="768" width="6.625" style="2"/>
    <col min="769" max="784" width="9" style="2" customWidth="1"/>
    <col min="785" max="785" width="9.5" style="2" customWidth="1"/>
    <col min="786" max="1021" width="9" style="2" customWidth="1"/>
    <col min="1022" max="1022" width="4.75" style="2" customWidth="1"/>
    <col min="1023" max="1023" width="14.625" style="2" customWidth="1"/>
    <col min="1024" max="1024" width="6.625" style="2"/>
    <col min="1025" max="1040" width="9" style="2" customWidth="1"/>
    <col min="1041" max="1041" width="9.5" style="2" customWidth="1"/>
    <col min="1042" max="1277" width="9" style="2" customWidth="1"/>
    <col min="1278" max="1278" width="4.75" style="2" customWidth="1"/>
    <col min="1279" max="1279" width="14.625" style="2" customWidth="1"/>
    <col min="1280" max="1280" width="6.625" style="2"/>
    <col min="1281" max="1296" width="9" style="2" customWidth="1"/>
    <col min="1297" max="1297" width="9.5" style="2" customWidth="1"/>
    <col min="1298" max="1533" width="9" style="2" customWidth="1"/>
    <col min="1534" max="1534" width="4.75" style="2" customWidth="1"/>
    <col min="1535" max="1535" width="14.625" style="2" customWidth="1"/>
    <col min="1536" max="1536" width="6.625" style="2"/>
    <col min="1537" max="1552" width="9" style="2" customWidth="1"/>
    <col min="1553" max="1553" width="9.5" style="2" customWidth="1"/>
    <col min="1554" max="1789" width="9" style="2" customWidth="1"/>
    <col min="1790" max="1790" width="4.75" style="2" customWidth="1"/>
    <col min="1791" max="1791" width="14.625" style="2" customWidth="1"/>
    <col min="1792" max="1792" width="6.625" style="2"/>
    <col min="1793" max="1808" width="9" style="2" customWidth="1"/>
    <col min="1809" max="1809" width="9.5" style="2" customWidth="1"/>
    <col min="1810" max="2045" width="9" style="2" customWidth="1"/>
    <col min="2046" max="2046" width="4.75" style="2" customWidth="1"/>
    <col min="2047" max="2047" width="14.625" style="2" customWidth="1"/>
    <col min="2048" max="2048" width="6.625" style="2"/>
    <col min="2049" max="2064" width="9" style="2" customWidth="1"/>
    <col min="2065" max="2065" width="9.5" style="2" customWidth="1"/>
    <col min="2066" max="2301" width="9" style="2" customWidth="1"/>
    <col min="2302" max="2302" width="4.75" style="2" customWidth="1"/>
    <col min="2303" max="2303" width="14.625" style="2" customWidth="1"/>
    <col min="2304" max="2304" width="6.625" style="2"/>
    <col min="2305" max="2320" width="9" style="2" customWidth="1"/>
    <col min="2321" max="2321" width="9.5" style="2" customWidth="1"/>
    <col min="2322" max="2557" width="9" style="2" customWidth="1"/>
    <col min="2558" max="2558" width="4.75" style="2" customWidth="1"/>
    <col min="2559" max="2559" width="14.625" style="2" customWidth="1"/>
    <col min="2560" max="2560" width="6.625" style="2"/>
    <col min="2561" max="2576" width="9" style="2" customWidth="1"/>
    <col min="2577" max="2577" width="9.5" style="2" customWidth="1"/>
    <col min="2578" max="2813" width="9" style="2" customWidth="1"/>
    <col min="2814" max="2814" width="4.75" style="2" customWidth="1"/>
    <col min="2815" max="2815" width="14.625" style="2" customWidth="1"/>
    <col min="2816" max="2816" width="6.625" style="2"/>
    <col min="2817" max="2832" width="9" style="2" customWidth="1"/>
    <col min="2833" max="2833" width="9.5" style="2" customWidth="1"/>
    <col min="2834" max="3069" width="9" style="2" customWidth="1"/>
    <col min="3070" max="3070" width="4.75" style="2" customWidth="1"/>
    <col min="3071" max="3071" width="14.625" style="2" customWidth="1"/>
    <col min="3072" max="3072" width="6.625" style="2"/>
    <col min="3073" max="3088" width="9" style="2" customWidth="1"/>
    <col min="3089" max="3089" width="9.5" style="2" customWidth="1"/>
    <col min="3090" max="3325" width="9" style="2" customWidth="1"/>
    <col min="3326" max="3326" width="4.75" style="2" customWidth="1"/>
    <col min="3327" max="3327" width="14.625" style="2" customWidth="1"/>
    <col min="3328" max="3328" width="6.625" style="2"/>
    <col min="3329" max="3344" width="9" style="2" customWidth="1"/>
    <col min="3345" max="3345" width="9.5" style="2" customWidth="1"/>
    <col min="3346" max="3581" width="9" style="2" customWidth="1"/>
    <col min="3582" max="3582" width="4.75" style="2" customWidth="1"/>
    <col min="3583" max="3583" width="14.625" style="2" customWidth="1"/>
    <col min="3584" max="3584" width="6.625" style="2"/>
    <col min="3585" max="3600" width="9" style="2" customWidth="1"/>
    <col min="3601" max="3601" width="9.5" style="2" customWidth="1"/>
    <col min="3602" max="3837" width="9" style="2" customWidth="1"/>
    <col min="3838" max="3838" width="4.75" style="2" customWidth="1"/>
    <col min="3839" max="3839" width="14.625" style="2" customWidth="1"/>
    <col min="3840" max="3840" width="6.625" style="2"/>
    <col min="3841" max="3856" width="9" style="2" customWidth="1"/>
    <col min="3857" max="3857" width="9.5" style="2" customWidth="1"/>
    <col min="3858" max="4093" width="9" style="2" customWidth="1"/>
    <col min="4094" max="4094" width="4.75" style="2" customWidth="1"/>
    <col min="4095" max="4095" width="14.625" style="2" customWidth="1"/>
    <col min="4096" max="4096" width="6.625" style="2"/>
    <col min="4097" max="4112" width="9" style="2" customWidth="1"/>
    <col min="4113" max="4113" width="9.5" style="2" customWidth="1"/>
    <col min="4114" max="4349" width="9" style="2" customWidth="1"/>
    <col min="4350" max="4350" width="4.75" style="2" customWidth="1"/>
    <col min="4351" max="4351" width="14.625" style="2" customWidth="1"/>
    <col min="4352" max="4352" width="6.625" style="2"/>
    <col min="4353" max="4368" width="9" style="2" customWidth="1"/>
    <col min="4369" max="4369" width="9.5" style="2" customWidth="1"/>
    <col min="4370" max="4605" width="9" style="2" customWidth="1"/>
    <col min="4606" max="4606" width="4.75" style="2" customWidth="1"/>
    <col min="4607" max="4607" width="14.625" style="2" customWidth="1"/>
    <col min="4608" max="4608" width="6.625" style="2"/>
    <col min="4609" max="4624" width="9" style="2" customWidth="1"/>
    <col min="4625" max="4625" width="9.5" style="2" customWidth="1"/>
    <col min="4626" max="4861" width="9" style="2" customWidth="1"/>
    <col min="4862" max="4862" width="4.75" style="2" customWidth="1"/>
    <col min="4863" max="4863" width="14.625" style="2" customWidth="1"/>
    <col min="4864" max="4864" width="6.625" style="2"/>
    <col min="4865" max="4880" width="9" style="2" customWidth="1"/>
    <col min="4881" max="4881" width="9.5" style="2" customWidth="1"/>
    <col min="4882" max="5117" width="9" style="2" customWidth="1"/>
    <col min="5118" max="5118" width="4.75" style="2" customWidth="1"/>
    <col min="5119" max="5119" width="14.625" style="2" customWidth="1"/>
    <col min="5120" max="5120" width="6.625" style="2"/>
    <col min="5121" max="5136" width="9" style="2" customWidth="1"/>
    <col min="5137" max="5137" width="9.5" style="2" customWidth="1"/>
    <col min="5138" max="5373" width="9" style="2" customWidth="1"/>
    <col min="5374" max="5374" width="4.75" style="2" customWidth="1"/>
    <col min="5375" max="5375" width="14.625" style="2" customWidth="1"/>
    <col min="5376" max="5376" width="6.625" style="2"/>
    <col min="5377" max="5392" width="9" style="2" customWidth="1"/>
    <col min="5393" max="5393" width="9.5" style="2" customWidth="1"/>
    <col min="5394" max="5629" width="9" style="2" customWidth="1"/>
    <col min="5630" max="5630" width="4.75" style="2" customWidth="1"/>
    <col min="5631" max="5631" width="14.625" style="2" customWidth="1"/>
    <col min="5632" max="5632" width="6.625" style="2"/>
    <col min="5633" max="5648" width="9" style="2" customWidth="1"/>
    <col min="5649" max="5649" width="9.5" style="2" customWidth="1"/>
    <col min="5650" max="5885" width="9" style="2" customWidth="1"/>
    <col min="5886" max="5886" width="4.75" style="2" customWidth="1"/>
    <col min="5887" max="5887" width="14.625" style="2" customWidth="1"/>
    <col min="5888" max="5888" width="6.625" style="2"/>
    <col min="5889" max="5904" width="9" style="2" customWidth="1"/>
    <col min="5905" max="5905" width="9.5" style="2" customWidth="1"/>
    <col min="5906" max="6141" width="9" style="2" customWidth="1"/>
    <col min="6142" max="6142" width="4.75" style="2" customWidth="1"/>
    <col min="6143" max="6143" width="14.625" style="2" customWidth="1"/>
    <col min="6144" max="6144" width="6.625" style="2"/>
    <col min="6145" max="6160" width="9" style="2" customWidth="1"/>
    <col min="6161" max="6161" width="9.5" style="2" customWidth="1"/>
    <col min="6162" max="6397" width="9" style="2" customWidth="1"/>
    <col min="6398" max="6398" width="4.75" style="2" customWidth="1"/>
    <col min="6399" max="6399" width="14.625" style="2" customWidth="1"/>
    <col min="6400" max="6400" width="6.625" style="2"/>
    <col min="6401" max="6416" width="9" style="2" customWidth="1"/>
    <col min="6417" max="6417" width="9.5" style="2" customWidth="1"/>
    <col min="6418" max="6653" width="9" style="2" customWidth="1"/>
    <col min="6654" max="6654" width="4.75" style="2" customWidth="1"/>
    <col min="6655" max="6655" width="14.625" style="2" customWidth="1"/>
    <col min="6656" max="6656" width="6.625" style="2"/>
    <col min="6657" max="6672" width="9" style="2" customWidth="1"/>
    <col min="6673" max="6673" width="9.5" style="2" customWidth="1"/>
    <col min="6674" max="6909" width="9" style="2" customWidth="1"/>
    <col min="6910" max="6910" width="4.75" style="2" customWidth="1"/>
    <col min="6911" max="6911" width="14.625" style="2" customWidth="1"/>
    <col min="6912" max="6912" width="6.625" style="2"/>
    <col min="6913" max="6928" width="9" style="2" customWidth="1"/>
    <col min="6929" max="6929" width="9.5" style="2" customWidth="1"/>
    <col min="6930" max="7165" width="9" style="2" customWidth="1"/>
    <col min="7166" max="7166" width="4.75" style="2" customWidth="1"/>
    <col min="7167" max="7167" width="14.625" style="2" customWidth="1"/>
    <col min="7168" max="7168" width="6.625" style="2"/>
    <col min="7169" max="7184" width="9" style="2" customWidth="1"/>
    <col min="7185" max="7185" width="9.5" style="2" customWidth="1"/>
    <col min="7186" max="7421" width="9" style="2" customWidth="1"/>
    <col min="7422" max="7422" width="4.75" style="2" customWidth="1"/>
    <col min="7423" max="7423" width="14.625" style="2" customWidth="1"/>
    <col min="7424" max="7424" width="6.625" style="2"/>
    <col min="7425" max="7440" width="9" style="2" customWidth="1"/>
    <col min="7441" max="7441" width="9.5" style="2" customWidth="1"/>
    <col min="7442" max="7677" width="9" style="2" customWidth="1"/>
    <col min="7678" max="7678" width="4.75" style="2" customWidth="1"/>
    <col min="7679" max="7679" width="14.625" style="2" customWidth="1"/>
    <col min="7680" max="7680" width="6.625" style="2"/>
    <col min="7681" max="7696" width="9" style="2" customWidth="1"/>
    <col min="7697" max="7697" width="9.5" style="2" customWidth="1"/>
    <col min="7698" max="7933" width="9" style="2" customWidth="1"/>
    <col min="7934" max="7934" width="4.75" style="2" customWidth="1"/>
    <col min="7935" max="7935" width="14.625" style="2" customWidth="1"/>
    <col min="7936" max="7936" width="6.625" style="2"/>
    <col min="7937" max="7952" width="9" style="2" customWidth="1"/>
    <col min="7953" max="7953" width="9.5" style="2" customWidth="1"/>
    <col min="7954" max="8189" width="9" style="2" customWidth="1"/>
    <col min="8190" max="8190" width="4.75" style="2" customWidth="1"/>
    <col min="8191" max="8191" width="14.625" style="2" customWidth="1"/>
    <col min="8192" max="8192" width="6.625" style="2"/>
    <col min="8193" max="8208" width="9" style="2" customWidth="1"/>
    <col min="8209" max="8209" width="9.5" style="2" customWidth="1"/>
    <col min="8210" max="8445" width="9" style="2" customWidth="1"/>
    <col min="8446" max="8446" width="4.75" style="2" customWidth="1"/>
    <col min="8447" max="8447" width="14.625" style="2" customWidth="1"/>
    <col min="8448" max="8448" width="6.625" style="2"/>
    <col min="8449" max="8464" width="9" style="2" customWidth="1"/>
    <col min="8465" max="8465" width="9.5" style="2" customWidth="1"/>
    <col min="8466" max="8701" width="9" style="2" customWidth="1"/>
    <col min="8702" max="8702" width="4.75" style="2" customWidth="1"/>
    <col min="8703" max="8703" width="14.625" style="2" customWidth="1"/>
    <col min="8704" max="8704" width="6.625" style="2"/>
    <col min="8705" max="8720" width="9" style="2" customWidth="1"/>
    <col min="8721" max="8721" width="9.5" style="2" customWidth="1"/>
    <col min="8722" max="8957" width="9" style="2" customWidth="1"/>
    <col min="8958" max="8958" width="4.75" style="2" customWidth="1"/>
    <col min="8959" max="8959" width="14.625" style="2" customWidth="1"/>
    <col min="8960" max="8960" width="6.625" style="2"/>
    <col min="8961" max="8976" width="9" style="2" customWidth="1"/>
    <col min="8977" max="8977" width="9.5" style="2" customWidth="1"/>
    <col min="8978" max="9213" width="9" style="2" customWidth="1"/>
    <col min="9214" max="9214" width="4.75" style="2" customWidth="1"/>
    <col min="9215" max="9215" width="14.625" style="2" customWidth="1"/>
    <col min="9216" max="9216" width="6.625" style="2"/>
    <col min="9217" max="9232" width="9" style="2" customWidth="1"/>
    <col min="9233" max="9233" width="9.5" style="2" customWidth="1"/>
    <col min="9234" max="9469" width="9" style="2" customWidth="1"/>
    <col min="9470" max="9470" width="4.75" style="2" customWidth="1"/>
    <col min="9471" max="9471" width="14.625" style="2" customWidth="1"/>
    <col min="9472" max="9472" width="6.625" style="2"/>
    <col min="9473" max="9488" width="9" style="2" customWidth="1"/>
    <col min="9489" max="9489" width="9.5" style="2" customWidth="1"/>
    <col min="9490" max="9725" width="9" style="2" customWidth="1"/>
    <col min="9726" max="9726" width="4.75" style="2" customWidth="1"/>
    <col min="9727" max="9727" width="14.625" style="2" customWidth="1"/>
    <col min="9728" max="9728" width="6.625" style="2"/>
    <col min="9729" max="9744" width="9" style="2" customWidth="1"/>
    <col min="9745" max="9745" width="9.5" style="2" customWidth="1"/>
    <col min="9746" max="9981" width="9" style="2" customWidth="1"/>
    <col min="9982" max="9982" width="4.75" style="2" customWidth="1"/>
    <col min="9983" max="9983" width="14.625" style="2" customWidth="1"/>
    <col min="9984" max="9984" width="6.625" style="2"/>
    <col min="9985" max="10000" width="9" style="2" customWidth="1"/>
    <col min="10001" max="10001" width="9.5" style="2" customWidth="1"/>
    <col min="10002" max="10237" width="9" style="2" customWidth="1"/>
    <col min="10238" max="10238" width="4.75" style="2" customWidth="1"/>
    <col min="10239" max="10239" width="14.625" style="2" customWidth="1"/>
    <col min="10240" max="10240" width="6.625" style="2"/>
    <col min="10241" max="10256" width="9" style="2" customWidth="1"/>
    <col min="10257" max="10257" width="9.5" style="2" customWidth="1"/>
    <col min="10258" max="10493" width="9" style="2" customWidth="1"/>
    <col min="10494" max="10494" width="4.75" style="2" customWidth="1"/>
    <col min="10495" max="10495" width="14.625" style="2" customWidth="1"/>
    <col min="10496" max="10496" width="6.625" style="2"/>
    <col min="10497" max="10512" width="9" style="2" customWidth="1"/>
    <col min="10513" max="10513" width="9.5" style="2" customWidth="1"/>
    <col min="10514" max="10749" width="9" style="2" customWidth="1"/>
    <col min="10750" max="10750" width="4.75" style="2" customWidth="1"/>
    <col min="10751" max="10751" width="14.625" style="2" customWidth="1"/>
    <col min="10752" max="10752" width="6.625" style="2"/>
    <col min="10753" max="10768" width="9" style="2" customWidth="1"/>
    <col min="10769" max="10769" width="9.5" style="2" customWidth="1"/>
    <col min="10770" max="11005" width="9" style="2" customWidth="1"/>
    <col min="11006" max="11006" width="4.75" style="2" customWidth="1"/>
    <col min="11007" max="11007" width="14.625" style="2" customWidth="1"/>
    <col min="11008" max="11008" width="6.625" style="2"/>
    <col min="11009" max="11024" width="9" style="2" customWidth="1"/>
    <col min="11025" max="11025" width="9.5" style="2" customWidth="1"/>
    <col min="11026" max="11261" width="9" style="2" customWidth="1"/>
    <col min="11262" max="11262" width="4.75" style="2" customWidth="1"/>
    <col min="11263" max="11263" width="14.625" style="2" customWidth="1"/>
    <col min="11264" max="11264" width="6.625" style="2"/>
    <col min="11265" max="11280" width="9" style="2" customWidth="1"/>
    <col min="11281" max="11281" width="9.5" style="2" customWidth="1"/>
    <col min="11282" max="11517" width="9" style="2" customWidth="1"/>
    <col min="11518" max="11518" width="4.75" style="2" customWidth="1"/>
    <col min="11519" max="11519" width="14.625" style="2" customWidth="1"/>
    <col min="11520" max="11520" width="6.625" style="2"/>
    <col min="11521" max="11536" width="9" style="2" customWidth="1"/>
    <col min="11537" max="11537" width="9.5" style="2" customWidth="1"/>
    <col min="11538" max="11773" width="9" style="2" customWidth="1"/>
    <col min="11774" max="11774" width="4.75" style="2" customWidth="1"/>
    <col min="11775" max="11775" width="14.625" style="2" customWidth="1"/>
    <col min="11776" max="11776" width="6.625" style="2"/>
    <col min="11777" max="11792" width="9" style="2" customWidth="1"/>
    <col min="11793" max="11793" width="9.5" style="2" customWidth="1"/>
    <col min="11794" max="12029" width="9" style="2" customWidth="1"/>
    <col min="12030" max="12030" width="4.75" style="2" customWidth="1"/>
    <col min="12031" max="12031" width="14.625" style="2" customWidth="1"/>
    <col min="12032" max="12032" width="6.625" style="2"/>
    <col min="12033" max="12048" width="9" style="2" customWidth="1"/>
    <col min="12049" max="12049" width="9.5" style="2" customWidth="1"/>
    <col min="12050" max="12285" width="9" style="2" customWidth="1"/>
    <col min="12286" max="12286" width="4.75" style="2" customWidth="1"/>
    <col min="12287" max="12287" width="14.625" style="2" customWidth="1"/>
    <col min="12288" max="12288" width="6.625" style="2"/>
    <col min="12289" max="12304" width="9" style="2" customWidth="1"/>
    <col min="12305" max="12305" width="9.5" style="2" customWidth="1"/>
    <col min="12306" max="12541" width="9" style="2" customWidth="1"/>
    <col min="12542" max="12542" width="4.75" style="2" customWidth="1"/>
    <col min="12543" max="12543" width="14.625" style="2" customWidth="1"/>
    <col min="12544" max="12544" width="6.625" style="2"/>
    <col min="12545" max="12560" width="9" style="2" customWidth="1"/>
    <col min="12561" max="12561" width="9.5" style="2" customWidth="1"/>
    <col min="12562" max="12797" width="9" style="2" customWidth="1"/>
    <col min="12798" max="12798" width="4.75" style="2" customWidth="1"/>
    <col min="12799" max="12799" width="14.625" style="2" customWidth="1"/>
    <col min="12800" max="12800" width="6.625" style="2"/>
    <col min="12801" max="12816" width="9" style="2" customWidth="1"/>
    <col min="12817" max="12817" width="9.5" style="2" customWidth="1"/>
    <col min="12818" max="13053" width="9" style="2" customWidth="1"/>
    <col min="13054" max="13054" width="4.75" style="2" customWidth="1"/>
    <col min="13055" max="13055" width="14.625" style="2" customWidth="1"/>
    <col min="13056" max="13056" width="6.625" style="2"/>
    <col min="13057" max="13072" width="9" style="2" customWidth="1"/>
    <col min="13073" max="13073" width="9.5" style="2" customWidth="1"/>
    <col min="13074" max="13309" width="9" style="2" customWidth="1"/>
    <col min="13310" max="13310" width="4.75" style="2" customWidth="1"/>
    <col min="13311" max="13311" width="14.625" style="2" customWidth="1"/>
    <col min="13312" max="13312" width="6.625" style="2"/>
    <col min="13313" max="13328" width="9" style="2" customWidth="1"/>
    <col min="13329" max="13329" width="9.5" style="2" customWidth="1"/>
    <col min="13330" max="13565" width="9" style="2" customWidth="1"/>
    <col min="13566" max="13566" width="4.75" style="2" customWidth="1"/>
    <col min="13567" max="13567" width="14.625" style="2" customWidth="1"/>
    <col min="13568" max="13568" width="6.625" style="2"/>
    <col min="13569" max="13584" width="9" style="2" customWidth="1"/>
    <col min="13585" max="13585" width="9.5" style="2" customWidth="1"/>
    <col min="13586" max="13821" width="9" style="2" customWidth="1"/>
    <col min="13822" max="13822" width="4.75" style="2" customWidth="1"/>
    <col min="13823" max="13823" width="14.625" style="2" customWidth="1"/>
    <col min="13824" max="13824" width="6.625" style="2"/>
    <col min="13825" max="13840" width="9" style="2" customWidth="1"/>
    <col min="13841" max="13841" width="9.5" style="2" customWidth="1"/>
    <col min="13842" max="14077" width="9" style="2" customWidth="1"/>
    <col min="14078" max="14078" width="4.75" style="2" customWidth="1"/>
    <col min="14079" max="14079" width="14.625" style="2" customWidth="1"/>
    <col min="14080" max="14080" width="6.625" style="2"/>
    <col min="14081" max="14096" width="9" style="2" customWidth="1"/>
    <col min="14097" max="14097" width="9.5" style="2" customWidth="1"/>
    <col min="14098" max="14333" width="9" style="2" customWidth="1"/>
    <col min="14334" max="14334" width="4.75" style="2" customWidth="1"/>
    <col min="14335" max="14335" width="14.625" style="2" customWidth="1"/>
    <col min="14336" max="14336" width="6.625" style="2"/>
    <col min="14337" max="14352" width="9" style="2" customWidth="1"/>
    <col min="14353" max="14353" width="9.5" style="2" customWidth="1"/>
    <col min="14354" max="14589" width="9" style="2" customWidth="1"/>
    <col min="14590" max="14590" width="4.75" style="2" customWidth="1"/>
    <col min="14591" max="14591" width="14.625" style="2" customWidth="1"/>
    <col min="14592" max="14592" width="6.625" style="2"/>
    <col min="14593" max="14608" width="9" style="2" customWidth="1"/>
    <col min="14609" max="14609" width="9.5" style="2" customWidth="1"/>
    <col min="14610" max="14845" width="9" style="2" customWidth="1"/>
    <col min="14846" max="14846" width="4.75" style="2" customWidth="1"/>
    <col min="14847" max="14847" width="14.625" style="2" customWidth="1"/>
    <col min="14848" max="14848" width="6.625" style="2"/>
    <col min="14849" max="14864" width="9" style="2" customWidth="1"/>
    <col min="14865" max="14865" width="9.5" style="2" customWidth="1"/>
    <col min="14866" max="15101" width="9" style="2" customWidth="1"/>
    <col min="15102" max="15102" width="4.75" style="2" customWidth="1"/>
    <col min="15103" max="15103" width="14.625" style="2" customWidth="1"/>
    <col min="15104" max="15104" width="6.625" style="2"/>
    <col min="15105" max="15120" width="9" style="2" customWidth="1"/>
    <col min="15121" max="15121" width="9.5" style="2" customWidth="1"/>
    <col min="15122" max="15357" width="9" style="2" customWidth="1"/>
    <col min="15358" max="15358" width="4.75" style="2" customWidth="1"/>
    <col min="15359" max="15359" width="14.625" style="2" customWidth="1"/>
    <col min="15360" max="15360" width="6.625" style="2"/>
    <col min="15361" max="15376" width="9" style="2" customWidth="1"/>
    <col min="15377" max="15377" width="9.5" style="2" customWidth="1"/>
    <col min="15378" max="15613" width="9" style="2" customWidth="1"/>
    <col min="15614" max="15614" width="4.75" style="2" customWidth="1"/>
    <col min="15615" max="15615" width="14.625" style="2" customWidth="1"/>
    <col min="15616" max="15616" width="6.625" style="2"/>
    <col min="15617" max="15632" width="9" style="2" customWidth="1"/>
    <col min="15633" max="15633" width="9.5" style="2" customWidth="1"/>
    <col min="15634" max="15869" width="9" style="2" customWidth="1"/>
    <col min="15870" max="15870" width="4.75" style="2" customWidth="1"/>
    <col min="15871" max="15871" width="14.625" style="2" customWidth="1"/>
    <col min="15872" max="15872" width="6.625" style="2"/>
    <col min="15873" max="15888" width="9" style="2" customWidth="1"/>
    <col min="15889" max="15889" width="9.5" style="2" customWidth="1"/>
    <col min="15890" max="16125" width="9" style="2" customWidth="1"/>
    <col min="16126" max="16126" width="4.75" style="2" customWidth="1"/>
    <col min="16127" max="16127" width="14.625" style="2" customWidth="1"/>
    <col min="16128" max="16128" width="6.625" style="2"/>
    <col min="16129" max="16144" width="9" style="2" customWidth="1"/>
    <col min="16145" max="16145" width="9.5" style="2" customWidth="1"/>
    <col min="16146" max="16381" width="9" style="2" customWidth="1"/>
    <col min="16382" max="16382" width="4.75" style="2" customWidth="1"/>
    <col min="16383" max="16383" width="14.625" style="2" customWidth="1"/>
    <col min="16384" max="16384" width="6.625" style="2"/>
  </cols>
  <sheetData>
    <row r="1" spans="1:20" ht="27.75" customHeight="1">
      <c r="A1" s="196" t="s">
        <v>221</v>
      </c>
    </row>
    <row r="2" spans="1:20">
      <c r="Q2" s="198" t="s">
        <v>233</v>
      </c>
      <c r="R2" s="198" t="s">
        <v>234</v>
      </c>
      <c r="S2" s="198" t="s">
        <v>235</v>
      </c>
    </row>
    <row r="3" spans="1:20">
      <c r="Q3" s="199" t="s">
        <v>236</v>
      </c>
      <c r="R3" s="200">
        <f>'1.推移'!AB52</f>
        <v>3777</v>
      </c>
      <c r="S3" s="201">
        <f>R3/$R$6</f>
        <v>0.83710106382978722</v>
      </c>
    </row>
    <row r="4" spans="1:20">
      <c r="Q4" s="199" t="s">
        <v>237</v>
      </c>
      <c r="R4" s="202">
        <f>'1.推移'!AB53</f>
        <v>719</v>
      </c>
      <c r="S4" s="201">
        <f>R4/$R$6</f>
        <v>0.15935283687943264</v>
      </c>
    </row>
    <row r="5" spans="1:20">
      <c r="Q5" s="203" t="s">
        <v>238</v>
      </c>
      <c r="R5" s="202">
        <f>'1.推移'!AB54</f>
        <v>16</v>
      </c>
      <c r="S5" s="201">
        <f>R5/$R$6</f>
        <v>3.5460992907801418E-3</v>
      </c>
    </row>
    <row r="6" spans="1:20">
      <c r="Q6" s="199"/>
      <c r="R6" s="204">
        <f>SUM(R3:R5)</f>
        <v>4512</v>
      </c>
      <c r="S6" s="201">
        <f>R6/$R$6</f>
        <v>1</v>
      </c>
    </row>
    <row r="8" spans="1:20">
      <c r="Q8" s="205" t="s">
        <v>239</v>
      </c>
      <c r="R8" s="205" t="s">
        <v>234</v>
      </c>
      <c r="S8" s="205" t="s">
        <v>235</v>
      </c>
    </row>
    <row r="9" spans="1:20">
      <c r="Q9" s="206" t="s">
        <v>240</v>
      </c>
      <c r="R9" s="207">
        <f>'4.外国人学生数'!R23</f>
        <v>2527</v>
      </c>
      <c r="S9" s="201">
        <f>R9/R11</f>
        <v>0.56006205673758869</v>
      </c>
    </row>
    <row r="10" spans="1:20">
      <c r="Q10" s="206" t="s">
        <v>241</v>
      </c>
      <c r="R10" s="207">
        <f>'4.外国人学生数'!S23</f>
        <v>1985</v>
      </c>
      <c r="S10" s="201">
        <f>R10/R11</f>
        <v>0.43993794326241137</v>
      </c>
    </row>
    <row r="11" spans="1:20">
      <c r="Q11" s="206"/>
      <c r="R11" s="207">
        <f>SUM(R9:R10)</f>
        <v>4512</v>
      </c>
      <c r="S11" s="208">
        <f>R11/$R$11</f>
        <v>1</v>
      </c>
    </row>
    <row r="13" spans="1:20">
      <c r="Q13" s="209" t="s">
        <v>242</v>
      </c>
      <c r="R13" s="209" t="s">
        <v>243</v>
      </c>
      <c r="S13" s="209" t="s">
        <v>244</v>
      </c>
      <c r="T13" s="209" t="s">
        <v>235</v>
      </c>
    </row>
    <row r="14" spans="1:20">
      <c r="Q14" s="210">
        <v>1</v>
      </c>
      <c r="R14" s="211" t="s">
        <v>89</v>
      </c>
      <c r="S14" s="212">
        <v>2631</v>
      </c>
      <c r="T14" s="213">
        <f t="shared" ref="T14:T25" si="0">S14/$S$25</f>
        <v>0.58311170212765961</v>
      </c>
    </row>
    <row r="15" spans="1:20">
      <c r="Q15" s="210">
        <v>2</v>
      </c>
      <c r="R15" s="211" t="s">
        <v>86</v>
      </c>
      <c r="S15" s="212">
        <v>409</v>
      </c>
      <c r="T15" s="213">
        <f t="shared" si="0"/>
        <v>9.0647163120567378E-2</v>
      </c>
    </row>
    <row r="16" spans="1:20">
      <c r="Q16" s="210">
        <v>3</v>
      </c>
      <c r="R16" s="211" t="s">
        <v>94</v>
      </c>
      <c r="S16" s="212">
        <v>171</v>
      </c>
      <c r="T16" s="213">
        <f t="shared" si="0"/>
        <v>3.7898936170212769E-2</v>
      </c>
    </row>
    <row r="17" spans="17:20">
      <c r="Q17" s="210">
        <v>4</v>
      </c>
      <c r="R17" s="211" t="s">
        <v>76</v>
      </c>
      <c r="S17" s="212">
        <v>105</v>
      </c>
      <c r="T17" s="213">
        <f t="shared" si="0"/>
        <v>2.327127659574468E-2</v>
      </c>
    </row>
    <row r="18" spans="17:20">
      <c r="Q18" s="210">
        <v>4</v>
      </c>
      <c r="R18" s="211" t="s">
        <v>81</v>
      </c>
      <c r="S18" s="212">
        <v>99</v>
      </c>
      <c r="T18" s="213">
        <f>S18/$S$25</f>
        <v>2.1941489361702128E-2</v>
      </c>
    </row>
    <row r="19" spans="17:20">
      <c r="Q19" s="210">
        <v>6</v>
      </c>
      <c r="R19" s="211" t="s">
        <v>135</v>
      </c>
      <c r="S19" s="212">
        <v>86</v>
      </c>
      <c r="T19" s="213">
        <f>S19/$S$25</f>
        <v>1.9060283687943262E-2</v>
      </c>
    </row>
    <row r="20" spans="17:20">
      <c r="Q20" s="210">
        <v>7</v>
      </c>
      <c r="R20" s="211" t="s">
        <v>84</v>
      </c>
      <c r="S20" s="212">
        <v>81</v>
      </c>
      <c r="T20" s="213">
        <f>S20/$S$25</f>
        <v>1.795212765957447E-2</v>
      </c>
    </row>
    <row r="21" spans="17:20">
      <c r="Q21" s="210">
        <v>8</v>
      </c>
      <c r="R21" s="211" t="s">
        <v>161</v>
      </c>
      <c r="S21" s="212">
        <v>73</v>
      </c>
      <c r="T21" s="213">
        <f t="shared" si="0"/>
        <v>1.6179078014184396E-2</v>
      </c>
    </row>
    <row r="22" spans="17:20">
      <c r="Q22" s="210">
        <v>9</v>
      </c>
      <c r="R22" s="211" t="s">
        <v>88</v>
      </c>
      <c r="S22" s="212">
        <v>53</v>
      </c>
      <c r="T22" s="213">
        <f t="shared" si="0"/>
        <v>1.1746453900709219E-2</v>
      </c>
    </row>
    <row r="23" spans="17:20">
      <c r="Q23" s="214">
        <v>10</v>
      </c>
      <c r="R23" s="211" t="s">
        <v>260</v>
      </c>
      <c r="S23" s="212">
        <v>51</v>
      </c>
      <c r="T23" s="213">
        <f t="shared" si="0"/>
        <v>1.1303191489361703E-2</v>
      </c>
    </row>
    <row r="24" spans="17:20">
      <c r="Q24" s="215"/>
      <c r="R24" s="216" t="s">
        <v>245</v>
      </c>
      <c r="S24" s="217">
        <v>753</v>
      </c>
      <c r="T24" s="213">
        <f t="shared" si="0"/>
        <v>0.16688829787234041</v>
      </c>
    </row>
    <row r="25" spans="17:20">
      <c r="Q25" s="215" t="s">
        <v>246</v>
      </c>
      <c r="R25" s="218"/>
      <c r="S25" s="217">
        <f>SUM(S14:S24)</f>
        <v>4512</v>
      </c>
      <c r="T25" s="213">
        <f t="shared" si="0"/>
        <v>1</v>
      </c>
    </row>
    <row r="26" spans="17:20">
      <c r="Q26" s="219"/>
      <c r="R26" s="219"/>
      <c r="S26" s="219"/>
      <c r="T26" s="219"/>
    </row>
    <row r="27" spans="17:20">
      <c r="Q27" s="220" t="s">
        <v>247</v>
      </c>
      <c r="R27" s="220" t="s">
        <v>234</v>
      </c>
      <c r="S27" s="220" t="s">
        <v>235</v>
      </c>
      <c r="T27" s="219"/>
    </row>
    <row r="28" spans="17:20">
      <c r="Q28" s="221" t="s">
        <v>248</v>
      </c>
      <c r="R28" s="222">
        <f>'6.国籍別外国人留学生数'!V28</f>
        <v>3839</v>
      </c>
      <c r="S28" s="223">
        <f t="shared" ref="S28:S35" si="1">R28/$R$35</f>
        <v>0.85084219858156029</v>
      </c>
      <c r="T28" s="219"/>
    </row>
    <row r="29" spans="17:20">
      <c r="Q29" s="221" t="s">
        <v>249</v>
      </c>
      <c r="R29" s="221">
        <f>'6.国籍別外国人留学生数'!V127</f>
        <v>354</v>
      </c>
      <c r="S29" s="223">
        <f t="shared" si="1"/>
        <v>7.8457446808510634E-2</v>
      </c>
      <c r="T29" s="219"/>
    </row>
    <row r="30" spans="17:20">
      <c r="Q30" s="221" t="s">
        <v>250</v>
      </c>
      <c r="R30" s="221">
        <f>'6.国籍別外国人留学生数'!V73</f>
        <v>118</v>
      </c>
      <c r="S30" s="223">
        <f>R30/$R$35</f>
        <v>2.6152482269503546E-2</v>
      </c>
      <c r="T30" s="219"/>
    </row>
    <row r="31" spans="17:20">
      <c r="Q31" s="221" t="s">
        <v>251</v>
      </c>
      <c r="R31" s="221">
        <f>'6.国籍別外国人留学生数'!V89</f>
        <v>75</v>
      </c>
      <c r="S31" s="223">
        <f>R31/$R$35</f>
        <v>1.6622340425531915E-2</v>
      </c>
      <c r="T31" s="219"/>
    </row>
    <row r="32" spans="17:20">
      <c r="Q32" s="221" t="s">
        <v>252</v>
      </c>
      <c r="R32" s="221">
        <f>'6.国籍別外国人留学生数'!V62</f>
        <v>53</v>
      </c>
      <c r="S32" s="223">
        <f>R32/$R$35</f>
        <v>1.1746453900709219E-2</v>
      </c>
      <c r="T32" s="219"/>
    </row>
    <row r="33" spans="1:20">
      <c r="Q33" s="221" t="s">
        <v>253</v>
      </c>
      <c r="R33" s="221">
        <f>'6.国籍別外国人留学生数'!V40</f>
        <v>46</v>
      </c>
      <c r="S33" s="223">
        <f>R33/$R$35</f>
        <v>1.0195035460992909E-2</v>
      </c>
      <c r="T33" s="219"/>
    </row>
    <row r="34" spans="1:20">
      <c r="Q34" s="221" t="s">
        <v>254</v>
      </c>
      <c r="R34" s="221">
        <f>'6.国籍別外国人留学生数'!V69</f>
        <v>27</v>
      </c>
      <c r="S34" s="223">
        <f t="shared" si="1"/>
        <v>5.9840425531914893E-3</v>
      </c>
      <c r="T34" s="219"/>
    </row>
    <row r="35" spans="1:20">
      <c r="Q35" s="221"/>
      <c r="R35" s="222">
        <f>SUM(R28:R34)</f>
        <v>4512</v>
      </c>
      <c r="S35" s="223">
        <f t="shared" si="1"/>
        <v>1</v>
      </c>
      <c r="T35" s="219"/>
    </row>
    <row r="44" spans="1:20" ht="20.25" customHeight="1">
      <c r="A44" s="224" t="s">
        <v>255</v>
      </c>
    </row>
    <row r="69" spans="4:19">
      <c r="D69" s="2" t="s">
        <v>256</v>
      </c>
    </row>
    <row r="80" spans="4:19">
      <c r="S80" s="225"/>
    </row>
    <row r="93" spans="2:2">
      <c r="B93" s="226"/>
    </row>
    <row r="94" spans="2:2">
      <c r="B94" s="226"/>
    </row>
    <row r="95" spans="2:2">
      <c r="B95" s="226"/>
    </row>
  </sheetData>
  <phoneticPr fontId="1"/>
  <printOptions horizontalCentered="1" verticalCentered="1"/>
  <pageMargins left="0.51181102362204722" right="0.51181102362204722" top="0.55118110236220474" bottom="0.55118110236220474" header="0.31496062992125984" footer="0.31496062992125984"/>
  <pageSetup paperSize="9" scale="62" orientation="landscape" r:id="rId1"/>
  <rowBreaks count="1" manualBreakCount="1">
    <brk id="44"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7"/>
  <sheetViews>
    <sheetView zoomScaleNormal="100" zoomScaleSheetLayoutView="100" workbookViewId="0">
      <selection sqref="A1:H1"/>
    </sheetView>
  </sheetViews>
  <sheetFormatPr defaultRowHeight="16.5"/>
  <cols>
    <col min="1" max="1" width="2.875" style="3" bestFit="1" customWidth="1"/>
    <col min="2" max="2" width="26.5" style="1" customWidth="1"/>
    <col min="3" max="6" width="19" style="1" customWidth="1"/>
    <col min="7" max="7" width="19" style="6" customWidth="1"/>
    <col min="8" max="8" width="19" style="79" customWidth="1"/>
    <col min="9" max="256" width="9" style="1"/>
    <col min="257" max="257" width="2.875" style="2" bestFit="1" customWidth="1"/>
    <col min="258" max="258" width="26.5" style="2" customWidth="1"/>
    <col min="259" max="264" width="19" style="2" customWidth="1"/>
    <col min="265" max="512" width="9" style="2"/>
    <col min="513" max="513" width="2.875" style="2" bestFit="1" customWidth="1"/>
    <col min="514" max="514" width="26.5" style="2" customWidth="1"/>
    <col min="515" max="520" width="19" style="2" customWidth="1"/>
    <col min="521" max="768" width="9" style="2"/>
    <col min="769" max="769" width="2.875" style="2" bestFit="1" customWidth="1"/>
    <col min="770" max="770" width="26.5" style="2" customWidth="1"/>
    <col min="771" max="776" width="19" style="2" customWidth="1"/>
    <col min="777" max="1024" width="9" style="2"/>
    <col min="1025" max="1025" width="2.875" style="2" bestFit="1" customWidth="1"/>
    <col min="1026" max="1026" width="26.5" style="2" customWidth="1"/>
    <col min="1027" max="1032" width="19" style="2" customWidth="1"/>
    <col min="1033" max="1280" width="9" style="2"/>
    <col min="1281" max="1281" width="2.875" style="2" bestFit="1" customWidth="1"/>
    <col min="1282" max="1282" width="26.5" style="2" customWidth="1"/>
    <col min="1283" max="1288" width="19" style="2" customWidth="1"/>
    <col min="1289" max="1536" width="9" style="2"/>
    <col min="1537" max="1537" width="2.875" style="2" bestFit="1" customWidth="1"/>
    <col min="1538" max="1538" width="26.5" style="2" customWidth="1"/>
    <col min="1539" max="1544" width="19" style="2" customWidth="1"/>
    <col min="1545" max="1792" width="9" style="2"/>
    <col min="1793" max="1793" width="2.875" style="2" bestFit="1" customWidth="1"/>
    <col min="1794" max="1794" width="26.5" style="2" customWidth="1"/>
    <col min="1795" max="1800" width="19" style="2" customWidth="1"/>
    <col min="1801" max="2048" width="9" style="2"/>
    <col min="2049" max="2049" width="2.875" style="2" bestFit="1" customWidth="1"/>
    <col min="2050" max="2050" width="26.5" style="2" customWidth="1"/>
    <col min="2051" max="2056" width="19" style="2" customWidth="1"/>
    <col min="2057" max="2304" width="9" style="2"/>
    <col min="2305" max="2305" width="2.875" style="2" bestFit="1" customWidth="1"/>
    <col min="2306" max="2306" width="26.5" style="2" customWidth="1"/>
    <col min="2307" max="2312" width="19" style="2" customWidth="1"/>
    <col min="2313" max="2560" width="9" style="2"/>
    <col min="2561" max="2561" width="2.875" style="2" bestFit="1" customWidth="1"/>
    <col min="2562" max="2562" width="26.5" style="2" customWidth="1"/>
    <col min="2563" max="2568" width="19" style="2" customWidth="1"/>
    <col min="2569" max="2816" width="9" style="2"/>
    <col min="2817" max="2817" width="2.875" style="2" bestFit="1" customWidth="1"/>
    <col min="2818" max="2818" width="26.5" style="2" customWidth="1"/>
    <col min="2819" max="2824" width="19" style="2" customWidth="1"/>
    <col min="2825" max="3072" width="9" style="2"/>
    <col min="3073" max="3073" width="2.875" style="2" bestFit="1" customWidth="1"/>
    <col min="3074" max="3074" width="26.5" style="2" customWidth="1"/>
    <col min="3075" max="3080" width="19" style="2" customWidth="1"/>
    <col min="3081" max="3328" width="9" style="2"/>
    <col min="3329" max="3329" width="2.875" style="2" bestFit="1" customWidth="1"/>
    <col min="3330" max="3330" width="26.5" style="2" customWidth="1"/>
    <col min="3331" max="3336" width="19" style="2" customWidth="1"/>
    <col min="3337" max="3584" width="9" style="2"/>
    <col min="3585" max="3585" width="2.875" style="2" bestFit="1" customWidth="1"/>
    <col min="3586" max="3586" width="26.5" style="2" customWidth="1"/>
    <col min="3587" max="3592" width="19" style="2" customWidth="1"/>
    <col min="3593" max="3840" width="9" style="2"/>
    <col min="3841" max="3841" width="2.875" style="2" bestFit="1" customWidth="1"/>
    <col min="3842" max="3842" width="26.5" style="2" customWidth="1"/>
    <col min="3843" max="3848" width="19" style="2" customWidth="1"/>
    <col min="3849" max="4096" width="9" style="2"/>
    <col min="4097" max="4097" width="2.875" style="2" bestFit="1" customWidth="1"/>
    <col min="4098" max="4098" width="26.5" style="2" customWidth="1"/>
    <col min="4099" max="4104" width="19" style="2" customWidth="1"/>
    <col min="4105" max="4352" width="9" style="2"/>
    <col min="4353" max="4353" width="2.875" style="2" bestFit="1" customWidth="1"/>
    <col min="4354" max="4354" width="26.5" style="2" customWidth="1"/>
    <col min="4355" max="4360" width="19" style="2" customWidth="1"/>
    <col min="4361" max="4608" width="9" style="2"/>
    <col min="4609" max="4609" width="2.875" style="2" bestFit="1" customWidth="1"/>
    <col min="4610" max="4610" width="26.5" style="2" customWidth="1"/>
    <col min="4611" max="4616" width="19" style="2" customWidth="1"/>
    <col min="4617" max="4864" width="9" style="2"/>
    <col min="4865" max="4865" width="2.875" style="2" bestFit="1" customWidth="1"/>
    <col min="4866" max="4866" width="26.5" style="2" customWidth="1"/>
    <col min="4867" max="4872" width="19" style="2" customWidth="1"/>
    <col min="4873" max="5120" width="9" style="2"/>
    <col min="5121" max="5121" width="2.875" style="2" bestFit="1" customWidth="1"/>
    <col min="5122" max="5122" width="26.5" style="2" customWidth="1"/>
    <col min="5123" max="5128" width="19" style="2" customWidth="1"/>
    <col min="5129" max="5376" width="9" style="2"/>
    <col min="5377" max="5377" width="2.875" style="2" bestFit="1" customWidth="1"/>
    <col min="5378" max="5378" width="26.5" style="2" customWidth="1"/>
    <col min="5379" max="5384" width="19" style="2" customWidth="1"/>
    <col min="5385" max="5632" width="9" style="2"/>
    <col min="5633" max="5633" width="2.875" style="2" bestFit="1" customWidth="1"/>
    <col min="5634" max="5634" width="26.5" style="2" customWidth="1"/>
    <col min="5635" max="5640" width="19" style="2" customWidth="1"/>
    <col min="5641" max="5888" width="9" style="2"/>
    <col min="5889" max="5889" width="2.875" style="2" bestFit="1" customWidth="1"/>
    <col min="5890" max="5890" width="26.5" style="2" customWidth="1"/>
    <col min="5891" max="5896" width="19" style="2" customWidth="1"/>
    <col min="5897" max="6144" width="9" style="2"/>
    <col min="6145" max="6145" width="2.875" style="2" bestFit="1" customWidth="1"/>
    <col min="6146" max="6146" width="26.5" style="2" customWidth="1"/>
    <col min="6147" max="6152" width="19" style="2" customWidth="1"/>
    <col min="6153" max="6400" width="9" style="2"/>
    <col min="6401" max="6401" width="2.875" style="2" bestFit="1" customWidth="1"/>
    <col min="6402" max="6402" width="26.5" style="2" customWidth="1"/>
    <col min="6403" max="6408" width="19" style="2" customWidth="1"/>
    <col min="6409" max="6656" width="9" style="2"/>
    <col min="6657" max="6657" width="2.875" style="2" bestFit="1" customWidth="1"/>
    <col min="6658" max="6658" width="26.5" style="2" customWidth="1"/>
    <col min="6659" max="6664" width="19" style="2" customWidth="1"/>
    <col min="6665" max="6912" width="9" style="2"/>
    <col min="6913" max="6913" width="2.875" style="2" bestFit="1" customWidth="1"/>
    <col min="6914" max="6914" width="26.5" style="2" customWidth="1"/>
    <col min="6915" max="6920" width="19" style="2" customWidth="1"/>
    <col min="6921" max="7168" width="9" style="2"/>
    <col min="7169" max="7169" width="2.875" style="2" bestFit="1" customWidth="1"/>
    <col min="7170" max="7170" width="26.5" style="2" customWidth="1"/>
    <col min="7171" max="7176" width="19" style="2" customWidth="1"/>
    <col min="7177" max="7424" width="9" style="2"/>
    <col min="7425" max="7425" width="2.875" style="2" bestFit="1" customWidth="1"/>
    <col min="7426" max="7426" width="26.5" style="2" customWidth="1"/>
    <col min="7427" max="7432" width="19" style="2" customWidth="1"/>
    <col min="7433" max="7680" width="9" style="2"/>
    <col min="7681" max="7681" width="2.875" style="2" bestFit="1" customWidth="1"/>
    <col min="7682" max="7682" width="26.5" style="2" customWidth="1"/>
    <col min="7683" max="7688" width="19" style="2" customWidth="1"/>
    <col min="7689" max="7936" width="9" style="2"/>
    <col min="7937" max="7937" width="2.875" style="2" bestFit="1" customWidth="1"/>
    <col min="7938" max="7938" width="26.5" style="2" customWidth="1"/>
    <col min="7939" max="7944" width="19" style="2" customWidth="1"/>
    <col min="7945" max="8192" width="9" style="2"/>
    <col min="8193" max="8193" width="2.875" style="2" bestFit="1" customWidth="1"/>
    <col min="8194" max="8194" width="26.5" style="2" customWidth="1"/>
    <col min="8195" max="8200" width="19" style="2" customWidth="1"/>
    <col min="8201" max="8448" width="9" style="2"/>
    <col min="8449" max="8449" width="2.875" style="2" bestFit="1" customWidth="1"/>
    <col min="8450" max="8450" width="26.5" style="2" customWidth="1"/>
    <col min="8451" max="8456" width="19" style="2" customWidth="1"/>
    <col min="8457" max="8704" width="9" style="2"/>
    <col min="8705" max="8705" width="2.875" style="2" bestFit="1" customWidth="1"/>
    <col min="8706" max="8706" width="26.5" style="2" customWidth="1"/>
    <col min="8707" max="8712" width="19" style="2" customWidth="1"/>
    <col min="8713" max="8960" width="9" style="2"/>
    <col min="8961" max="8961" width="2.875" style="2" bestFit="1" customWidth="1"/>
    <col min="8962" max="8962" width="26.5" style="2" customWidth="1"/>
    <col min="8963" max="8968" width="19" style="2" customWidth="1"/>
    <col min="8969" max="9216" width="9" style="2"/>
    <col min="9217" max="9217" width="2.875" style="2" bestFit="1" customWidth="1"/>
    <col min="9218" max="9218" width="26.5" style="2" customWidth="1"/>
    <col min="9219" max="9224" width="19" style="2" customWidth="1"/>
    <col min="9225" max="9472" width="9" style="2"/>
    <col min="9473" max="9473" width="2.875" style="2" bestFit="1" customWidth="1"/>
    <col min="9474" max="9474" width="26.5" style="2" customWidth="1"/>
    <col min="9475" max="9480" width="19" style="2" customWidth="1"/>
    <col min="9481" max="9728" width="9" style="2"/>
    <col min="9729" max="9729" width="2.875" style="2" bestFit="1" customWidth="1"/>
    <col min="9730" max="9730" width="26.5" style="2" customWidth="1"/>
    <col min="9731" max="9736" width="19" style="2" customWidth="1"/>
    <col min="9737" max="9984" width="9" style="2"/>
    <col min="9985" max="9985" width="2.875" style="2" bestFit="1" customWidth="1"/>
    <col min="9986" max="9986" width="26.5" style="2" customWidth="1"/>
    <col min="9987" max="9992" width="19" style="2" customWidth="1"/>
    <col min="9993" max="10240" width="9" style="2"/>
    <col min="10241" max="10241" width="2.875" style="2" bestFit="1" customWidth="1"/>
    <col min="10242" max="10242" width="26.5" style="2" customWidth="1"/>
    <col min="10243" max="10248" width="19" style="2" customWidth="1"/>
    <col min="10249" max="10496" width="9" style="2"/>
    <col min="10497" max="10497" width="2.875" style="2" bestFit="1" customWidth="1"/>
    <col min="10498" max="10498" width="26.5" style="2" customWidth="1"/>
    <col min="10499" max="10504" width="19" style="2" customWidth="1"/>
    <col min="10505" max="10752" width="9" style="2"/>
    <col min="10753" max="10753" width="2.875" style="2" bestFit="1" customWidth="1"/>
    <col min="10754" max="10754" width="26.5" style="2" customWidth="1"/>
    <col min="10755" max="10760" width="19" style="2" customWidth="1"/>
    <col min="10761" max="11008" width="9" style="2"/>
    <col min="11009" max="11009" width="2.875" style="2" bestFit="1" customWidth="1"/>
    <col min="11010" max="11010" width="26.5" style="2" customWidth="1"/>
    <col min="11011" max="11016" width="19" style="2" customWidth="1"/>
    <col min="11017" max="11264" width="9" style="2"/>
    <col min="11265" max="11265" width="2.875" style="2" bestFit="1" customWidth="1"/>
    <col min="11266" max="11266" width="26.5" style="2" customWidth="1"/>
    <col min="11267" max="11272" width="19" style="2" customWidth="1"/>
    <col min="11273" max="11520" width="9" style="2"/>
    <col min="11521" max="11521" width="2.875" style="2" bestFit="1" customWidth="1"/>
    <col min="11522" max="11522" width="26.5" style="2" customWidth="1"/>
    <col min="11523" max="11528" width="19" style="2" customWidth="1"/>
    <col min="11529" max="11776" width="9" style="2"/>
    <col min="11777" max="11777" width="2.875" style="2" bestFit="1" customWidth="1"/>
    <col min="11778" max="11778" width="26.5" style="2" customWidth="1"/>
    <col min="11779" max="11784" width="19" style="2" customWidth="1"/>
    <col min="11785" max="12032" width="9" style="2"/>
    <col min="12033" max="12033" width="2.875" style="2" bestFit="1" customWidth="1"/>
    <col min="12034" max="12034" width="26.5" style="2" customWidth="1"/>
    <col min="12035" max="12040" width="19" style="2" customWidth="1"/>
    <col min="12041" max="12288" width="9" style="2"/>
    <col min="12289" max="12289" width="2.875" style="2" bestFit="1" customWidth="1"/>
    <col min="12290" max="12290" width="26.5" style="2" customWidth="1"/>
    <col min="12291" max="12296" width="19" style="2" customWidth="1"/>
    <col min="12297" max="12544" width="9" style="2"/>
    <col min="12545" max="12545" width="2.875" style="2" bestFit="1" customWidth="1"/>
    <col min="12546" max="12546" width="26.5" style="2" customWidth="1"/>
    <col min="12547" max="12552" width="19" style="2" customWidth="1"/>
    <col min="12553" max="12800" width="9" style="2"/>
    <col min="12801" max="12801" width="2.875" style="2" bestFit="1" customWidth="1"/>
    <col min="12802" max="12802" width="26.5" style="2" customWidth="1"/>
    <col min="12803" max="12808" width="19" style="2" customWidth="1"/>
    <col min="12809" max="13056" width="9" style="2"/>
    <col min="13057" max="13057" width="2.875" style="2" bestFit="1" customWidth="1"/>
    <col min="13058" max="13058" width="26.5" style="2" customWidth="1"/>
    <col min="13059" max="13064" width="19" style="2" customWidth="1"/>
    <col min="13065" max="13312" width="9" style="2"/>
    <col min="13313" max="13313" width="2.875" style="2" bestFit="1" customWidth="1"/>
    <col min="13314" max="13314" width="26.5" style="2" customWidth="1"/>
    <col min="13315" max="13320" width="19" style="2" customWidth="1"/>
    <col min="13321" max="13568" width="9" style="2"/>
    <col min="13569" max="13569" width="2.875" style="2" bestFit="1" customWidth="1"/>
    <col min="13570" max="13570" width="26.5" style="2" customWidth="1"/>
    <col min="13571" max="13576" width="19" style="2" customWidth="1"/>
    <col min="13577" max="13824" width="9" style="2"/>
    <col min="13825" max="13825" width="2.875" style="2" bestFit="1" customWidth="1"/>
    <col min="13826" max="13826" width="26.5" style="2" customWidth="1"/>
    <col min="13827" max="13832" width="19" style="2" customWidth="1"/>
    <col min="13833" max="14080" width="9" style="2"/>
    <col min="14081" max="14081" width="2.875" style="2" bestFit="1" customWidth="1"/>
    <col min="14082" max="14082" width="26.5" style="2" customWidth="1"/>
    <col min="14083" max="14088" width="19" style="2" customWidth="1"/>
    <col min="14089" max="14336" width="9" style="2"/>
    <col min="14337" max="14337" width="2.875" style="2" bestFit="1" customWidth="1"/>
    <col min="14338" max="14338" width="26.5" style="2" customWidth="1"/>
    <col min="14339" max="14344" width="19" style="2" customWidth="1"/>
    <col min="14345" max="14592" width="9" style="2"/>
    <col min="14593" max="14593" width="2.875" style="2" bestFit="1" customWidth="1"/>
    <col min="14594" max="14594" width="26.5" style="2" customWidth="1"/>
    <col min="14595" max="14600" width="19" style="2" customWidth="1"/>
    <col min="14601" max="14848" width="9" style="2"/>
    <col min="14849" max="14849" width="2.875" style="2" bestFit="1" customWidth="1"/>
    <col min="14850" max="14850" width="26.5" style="2" customWidth="1"/>
    <col min="14851" max="14856" width="19" style="2" customWidth="1"/>
    <col min="14857" max="15104" width="9" style="2"/>
    <col min="15105" max="15105" width="2.875" style="2" bestFit="1" customWidth="1"/>
    <col min="15106" max="15106" width="26.5" style="2" customWidth="1"/>
    <col min="15107" max="15112" width="19" style="2" customWidth="1"/>
    <col min="15113" max="15360" width="9" style="2"/>
    <col min="15361" max="15361" width="2.875" style="2" bestFit="1" customWidth="1"/>
    <col min="15362" max="15362" width="26.5" style="2" customWidth="1"/>
    <col min="15363" max="15368" width="19" style="2" customWidth="1"/>
    <col min="15369" max="15616" width="9" style="2"/>
    <col min="15617" max="15617" width="2.875" style="2" bestFit="1" customWidth="1"/>
    <col min="15618" max="15618" width="26.5" style="2" customWidth="1"/>
    <col min="15619" max="15624" width="19" style="2" customWidth="1"/>
    <col min="15625" max="15872" width="9" style="2"/>
    <col min="15873" max="15873" width="2.875" style="2" bestFit="1" customWidth="1"/>
    <col min="15874" max="15874" width="26.5" style="2" customWidth="1"/>
    <col min="15875" max="15880" width="19" style="2" customWidth="1"/>
    <col min="15881" max="16128" width="9" style="2"/>
    <col min="16129" max="16129" width="2.875" style="2" bestFit="1" customWidth="1"/>
    <col min="16130" max="16130" width="26.5" style="2" customWidth="1"/>
    <col min="16131" max="16136" width="19" style="2" customWidth="1"/>
    <col min="16137" max="16384" width="9" style="2"/>
  </cols>
  <sheetData>
    <row r="1" spans="1:256" ht="25.5" customHeight="1">
      <c r="A1" s="233" t="s">
        <v>189</v>
      </c>
      <c r="B1" s="234"/>
      <c r="C1" s="234"/>
      <c r="D1" s="234"/>
      <c r="E1" s="234"/>
      <c r="F1" s="234"/>
      <c r="G1" s="234"/>
      <c r="H1" s="234"/>
    </row>
    <row r="2" spans="1:256" ht="24.75" customHeight="1" thickBot="1">
      <c r="B2" s="4"/>
      <c r="C2" s="5"/>
      <c r="D2" s="5"/>
      <c r="E2" s="5"/>
      <c r="F2" s="5"/>
      <c r="H2" s="7" t="s">
        <v>221</v>
      </c>
    </row>
    <row r="3" spans="1:256" ht="37.5">
      <c r="A3" s="8"/>
      <c r="B3" s="9"/>
      <c r="C3" s="10" t="s">
        <v>190</v>
      </c>
      <c r="D3" s="11" t="s">
        <v>191</v>
      </c>
      <c r="E3" s="12" t="s">
        <v>192</v>
      </c>
      <c r="F3" s="12" t="s">
        <v>193</v>
      </c>
      <c r="G3" s="13" t="s">
        <v>194</v>
      </c>
      <c r="H3" s="14" t="s">
        <v>195</v>
      </c>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ht="15" customHeight="1">
      <c r="A4" s="235" t="s">
        <v>196</v>
      </c>
      <c r="B4" s="16" t="s">
        <v>197</v>
      </c>
      <c r="C4" s="227">
        <v>12893</v>
      </c>
      <c r="D4" s="17">
        <f t="shared" ref="D4:D9" si="0">C4-F4</f>
        <v>9551</v>
      </c>
      <c r="E4" s="17">
        <f>1667+1492</f>
        <v>3159</v>
      </c>
      <c r="F4" s="17">
        <f>1755+1587</f>
        <v>3342</v>
      </c>
      <c r="G4" s="18">
        <f t="shared" ref="G4:G9" si="1">E4/C4</f>
        <v>0.24501667571550453</v>
      </c>
      <c r="H4" s="19">
        <v>0.23109441052137153</v>
      </c>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c r="IV4" s="20"/>
    </row>
    <row r="5" spans="1:256" ht="15" customHeight="1">
      <c r="A5" s="236"/>
      <c r="B5" s="21" t="s">
        <v>198</v>
      </c>
      <c r="C5" s="228">
        <v>800</v>
      </c>
      <c r="D5" s="22">
        <f t="shared" si="0"/>
        <v>645</v>
      </c>
      <c r="E5" s="22">
        <v>147</v>
      </c>
      <c r="F5" s="22">
        <v>155</v>
      </c>
      <c r="G5" s="23">
        <f t="shared" si="1"/>
        <v>0.18375</v>
      </c>
      <c r="H5" s="24">
        <v>0.17146433041301626</v>
      </c>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ht="15" customHeight="1">
      <c r="A6" s="236"/>
      <c r="B6" s="21" t="s">
        <v>199</v>
      </c>
      <c r="C6" s="228">
        <v>518</v>
      </c>
      <c r="D6" s="22">
        <f t="shared" si="0"/>
        <v>0</v>
      </c>
      <c r="E6" s="22">
        <v>516</v>
      </c>
      <c r="F6" s="22">
        <v>518</v>
      </c>
      <c r="G6" s="23">
        <f t="shared" si="1"/>
        <v>0.99613899613899615</v>
      </c>
      <c r="H6" s="24">
        <v>1</v>
      </c>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row>
    <row r="7" spans="1:256" ht="15" customHeight="1">
      <c r="A7" s="236"/>
      <c r="B7" s="21" t="s">
        <v>200</v>
      </c>
      <c r="C7" s="228">
        <v>52</v>
      </c>
      <c r="D7" s="22">
        <f t="shared" si="0"/>
        <v>38</v>
      </c>
      <c r="E7" s="22">
        <v>14</v>
      </c>
      <c r="F7" s="22">
        <v>14</v>
      </c>
      <c r="G7" s="23">
        <f t="shared" si="1"/>
        <v>0.26923076923076922</v>
      </c>
      <c r="H7" s="24">
        <v>0.20289855072463769</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c r="IV7" s="20"/>
    </row>
    <row r="8" spans="1:256" ht="15" customHeight="1">
      <c r="A8" s="236"/>
      <c r="B8" s="25" t="s">
        <v>201</v>
      </c>
      <c r="C8" s="229">
        <v>187</v>
      </c>
      <c r="D8" s="22">
        <f t="shared" si="0"/>
        <v>86</v>
      </c>
      <c r="E8" s="22">
        <v>100</v>
      </c>
      <c r="F8" s="22">
        <v>101</v>
      </c>
      <c r="G8" s="26">
        <f t="shared" si="1"/>
        <v>0.53475935828877008</v>
      </c>
      <c r="H8" s="27">
        <v>0.56643356643356646</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row>
    <row r="9" spans="1:256" ht="15" customHeight="1">
      <c r="A9" s="236"/>
      <c r="B9" s="28" t="s">
        <v>202</v>
      </c>
      <c r="C9" s="228">
        <v>70</v>
      </c>
      <c r="D9" s="22">
        <f t="shared" si="0"/>
        <v>65</v>
      </c>
      <c r="E9" s="22">
        <v>5</v>
      </c>
      <c r="F9" s="22">
        <v>5</v>
      </c>
      <c r="G9" s="26">
        <f t="shared" si="1"/>
        <v>7.1428571428571425E-2</v>
      </c>
      <c r="H9" s="27">
        <v>4.6511627906976744E-2</v>
      </c>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row>
    <row r="10" spans="1:256" ht="15" customHeight="1">
      <c r="A10" s="236"/>
      <c r="B10" s="29" t="s">
        <v>203</v>
      </c>
      <c r="C10" s="30" t="s">
        <v>204</v>
      </c>
      <c r="D10" s="31" t="s">
        <v>205</v>
      </c>
      <c r="E10" s="32">
        <v>109</v>
      </c>
      <c r="F10" s="32">
        <v>109</v>
      </c>
      <c r="G10" s="33" t="s">
        <v>206</v>
      </c>
      <c r="H10" s="34" t="s">
        <v>204</v>
      </c>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0"/>
      <c r="IO10" s="20"/>
      <c r="IP10" s="20"/>
      <c r="IQ10" s="20"/>
      <c r="IR10" s="20"/>
      <c r="IS10" s="20"/>
      <c r="IT10" s="20"/>
      <c r="IU10" s="20"/>
      <c r="IV10" s="20"/>
    </row>
    <row r="11" spans="1:256" ht="15" customHeight="1" thickBot="1">
      <c r="A11" s="237"/>
      <c r="B11" s="35" t="s">
        <v>207</v>
      </c>
      <c r="C11" s="36">
        <f>SUM(C4:C10)</f>
        <v>14520</v>
      </c>
      <c r="D11" s="37">
        <f>SUM(D4:D10)</f>
        <v>10385</v>
      </c>
      <c r="E11" s="38">
        <f>SUM(E4:E10)</f>
        <v>4050</v>
      </c>
      <c r="F11" s="38">
        <f>SUM(F4:F10)</f>
        <v>4244</v>
      </c>
      <c r="G11" s="39">
        <f>E11/C11</f>
        <v>0.27892561983471076</v>
      </c>
      <c r="H11" s="40">
        <v>0.26457087216580888</v>
      </c>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0"/>
      <c r="IO11" s="20"/>
      <c r="IP11" s="20"/>
      <c r="IQ11" s="20"/>
      <c r="IR11" s="20"/>
      <c r="IS11" s="20"/>
      <c r="IT11" s="20"/>
      <c r="IU11" s="20"/>
      <c r="IV11" s="20"/>
    </row>
    <row r="12" spans="1:256" ht="15" customHeight="1" thickTop="1">
      <c r="A12" s="238" t="s">
        <v>208</v>
      </c>
      <c r="B12" s="41" t="s">
        <v>209</v>
      </c>
      <c r="C12" s="230">
        <v>14007</v>
      </c>
      <c r="D12" s="42">
        <f>C12-F12</f>
        <v>13520</v>
      </c>
      <c r="E12" s="43">
        <f>149+152</f>
        <v>301</v>
      </c>
      <c r="F12" s="43">
        <f>245+242</f>
        <v>487</v>
      </c>
      <c r="G12" s="44">
        <f>E12/C12</f>
        <v>2.1489255372313842E-2</v>
      </c>
      <c r="H12" s="45">
        <v>2.0449020449020448E-2</v>
      </c>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0"/>
      <c r="IO12" s="20"/>
      <c r="IP12" s="20"/>
      <c r="IQ12" s="20"/>
      <c r="IR12" s="20"/>
      <c r="IS12" s="20"/>
      <c r="IT12" s="20"/>
      <c r="IU12" s="20"/>
      <c r="IV12" s="20"/>
    </row>
    <row r="13" spans="1:256" ht="15" customHeight="1">
      <c r="A13" s="238"/>
      <c r="B13" s="28" t="s">
        <v>210</v>
      </c>
      <c r="C13" s="229">
        <v>21</v>
      </c>
      <c r="D13" s="42">
        <f>C13-F13</f>
        <v>19</v>
      </c>
      <c r="E13" s="46">
        <v>2</v>
      </c>
      <c r="F13" s="46">
        <v>2</v>
      </c>
      <c r="G13" s="47">
        <f>E13/C13</f>
        <v>9.5238095238095233E-2</v>
      </c>
      <c r="H13" s="48">
        <v>0.25925925925925924</v>
      </c>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0"/>
      <c r="IO13" s="20"/>
      <c r="IP13" s="20"/>
      <c r="IQ13" s="20"/>
      <c r="IR13" s="20"/>
      <c r="IS13" s="20"/>
      <c r="IT13" s="20"/>
      <c r="IU13" s="20"/>
      <c r="IV13" s="20"/>
    </row>
    <row r="14" spans="1:256" ht="15" customHeight="1">
      <c r="A14" s="238"/>
      <c r="B14" s="28" t="s">
        <v>211</v>
      </c>
      <c r="C14" s="229">
        <v>23</v>
      </c>
      <c r="D14" s="42">
        <f>C14-F14</f>
        <v>23</v>
      </c>
      <c r="E14" s="46">
        <v>0</v>
      </c>
      <c r="F14" s="46">
        <v>0</v>
      </c>
      <c r="G14" s="47">
        <f>E14/C14</f>
        <v>0</v>
      </c>
      <c r="H14" s="48">
        <v>0</v>
      </c>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row>
    <row r="15" spans="1:256" ht="15" customHeight="1">
      <c r="A15" s="238"/>
      <c r="B15" s="49" t="s">
        <v>212</v>
      </c>
      <c r="C15" s="30" t="s">
        <v>213</v>
      </c>
      <c r="D15" s="50" t="s">
        <v>213</v>
      </c>
      <c r="E15" s="51">
        <v>143</v>
      </c>
      <c r="F15" s="51">
        <v>143</v>
      </c>
      <c r="G15" s="52" t="s">
        <v>204</v>
      </c>
      <c r="H15" s="53" t="s">
        <v>204</v>
      </c>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0"/>
      <c r="IO15" s="20"/>
      <c r="IP15" s="20"/>
      <c r="IQ15" s="20"/>
      <c r="IR15" s="20"/>
      <c r="IS15" s="20"/>
      <c r="IT15" s="20"/>
      <c r="IU15" s="20"/>
      <c r="IV15" s="20"/>
    </row>
    <row r="16" spans="1:256" ht="15" customHeight="1" thickBot="1">
      <c r="A16" s="238"/>
      <c r="B16" s="54" t="s">
        <v>207</v>
      </c>
      <c r="C16" s="36">
        <f>SUM(C12:C15)</f>
        <v>14051</v>
      </c>
      <c r="D16" s="37">
        <f>SUM(D12:D15)</f>
        <v>13562</v>
      </c>
      <c r="E16" s="55">
        <f>SUM(E12:E15)</f>
        <v>446</v>
      </c>
      <c r="F16" s="37">
        <f>SUM(F12:F15)</f>
        <v>632</v>
      </c>
      <c r="G16" s="39">
        <f>E16/C16</f>
        <v>3.1741513059568717E-2</v>
      </c>
      <c r="H16" s="40">
        <v>3.0413105413105414E-2</v>
      </c>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row>
    <row r="17" spans="1:256" ht="15" customHeight="1" thickTop="1">
      <c r="A17" s="239" t="s">
        <v>214</v>
      </c>
      <c r="B17" s="56" t="s">
        <v>215</v>
      </c>
      <c r="C17" s="57" t="s">
        <v>213</v>
      </c>
      <c r="D17" s="57" t="s">
        <v>213</v>
      </c>
      <c r="E17" s="59">
        <v>16</v>
      </c>
      <c r="F17" s="58">
        <v>16</v>
      </c>
      <c r="G17" s="57" t="s">
        <v>206</v>
      </c>
      <c r="H17" s="60" t="s">
        <v>204</v>
      </c>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row>
    <row r="18" spans="1:256" ht="15" customHeight="1" thickBot="1">
      <c r="A18" s="240"/>
      <c r="B18" s="61" t="s">
        <v>207</v>
      </c>
      <c r="C18" s="62" t="str">
        <f>C17</f>
        <v>N.A</v>
      </c>
      <c r="D18" s="63" t="str">
        <f>D17</f>
        <v>N.A</v>
      </c>
      <c r="E18" s="63">
        <f>E17</f>
        <v>16</v>
      </c>
      <c r="F18" s="63">
        <f>F17</f>
        <v>16</v>
      </c>
      <c r="G18" s="63" t="str">
        <f>G17</f>
        <v>N.A</v>
      </c>
      <c r="H18" s="64" t="s">
        <v>204</v>
      </c>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0"/>
      <c r="IO18" s="20"/>
      <c r="IP18" s="20"/>
      <c r="IQ18" s="20"/>
      <c r="IR18" s="20"/>
      <c r="IS18" s="20"/>
      <c r="IT18" s="20"/>
      <c r="IU18" s="20"/>
      <c r="IV18" s="20"/>
    </row>
    <row r="19" spans="1:256" ht="15" customHeight="1" thickBot="1">
      <c r="A19" s="65"/>
      <c r="B19" s="66" t="s">
        <v>216</v>
      </c>
      <c r="C19" s="67">
        <f>C11+C16</f>
        <v>28571</v>
      </c>
      <c r="D19" s="68">
        <f>D11+D16</f>
        <v>23947</v>
      </c>
      <c r="E19" s="69">
        <f>E11+E16+E17</f>
        <v>4512</v>
      </c>
      <c r="F19" s="69">
        <f>F11+F16+F17</f>
        <v>4892</v>
      </c>
      <c r="G19" s="70">
        <f>E19/C19</f>
        <v>0.15792236883553254</v>
      </c>
      <c r="H19" s="71">
        <v>0.14948272221831232</v>
      </c>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0"/>
      <c r="IO19" s="20"/>
      <c r="IP19" s="20"/>
      <c r="IQ19" s="20"/>
      <c r="IR19" s="20"/>
      <c r="IS19" s="20"/>
      <c r="IT19" s="20"/>
      <c r="IU19" s="20"/>
      <c r="IV19" s="20"/>
    </row>
    <row r="20" spans="1:256" ht="15" customHeight="1">
      <c r="A20" s="72"/>
      <c r="B20" s="73"/>
      <c r="C20" s="74"/>
      <c r="D20" s="75"/>
      <c r="E20" s="75"/>
      <c r="F20" s="75"/>
      <c r="G20" s="76" t="s">
        <v>217</v>
      </c>
      <c r="H20" s="77"/>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0"/>
      <c r="IO20" s="20"/>
      <c r="IP20" s="20"/>
      <c r="IQ20" s="20"/>
      <c r="IR20" s="20"/>
      <c r="IS20" s="20"/>
      <c r="IT20" s="20"/>
      <c r="IU20" s="20"/>
      <c r="IV20" s="20"/>
    </row>
    <row r="21" spans="1:256" ht="15" customHeight="1">
      <c r="A21" s="72"/>
      <c r="B21" s="73"/>
      <c r="C21" s="74"/>
      <c r="D21" s="75"/>
      <c r="E21" s="75"/>
      <c r="F21" s="75"/>
      <c r="G21" s="76"/>
      <c r="H21" s="77"/>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0"/>
      <c r="IO21" s="20"/>
      <c r="IP21" s="20"/>
      <c r="IQ21" s="20"/>
      <c r="IR21" s="20"/>
      <c r="IS21" s="20"/>
      <c r="IT21" s="20"/>
      <c r="IU21" s="20"/>
      <c r="IV21" s="20"/>
    </row>
    <row r="22" spans="1:256" ht="15" customHeight="1">
      <c r="B22" s="78" t="s">
        <v>218</v>
      </c>
    </row>
    <row r="23" spans="1:256" ht="15" customHeight="1">
      <c r="A23" s="72"/>
      <c r="B23" s="80" t="s">
        <v>219</v>
      </c>
      <c r="C23" s="80"/>
      <c r="D23" s="80"/>
      <c r="E23" s="80"/>
      <c r="F23" s="80"/>
      <c r="G23" s="81"/>
      <c r="H23" s="82"/>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0"/>
      <c r="IO23" s="20"/>
      <c r="IP23" s="20"/>
      <c r="IQ23" s="20"/>
      <c r="IR23" s="20"/>
      <c r="IS23" s="20"/>
      <c r="IT23" s="20"/>
      <c r="IU23" s="20"/>
      <c r="IV23" s="20"/>
    </row>
    <row r="24" spans="1:256">
      <c r="B24" s="83" t="s">
        <v>220</v>
      </c>
    </row>
    <row r="25" spans="1:256" ht="18.75">
      <c r="B25" s="84"/>
    </row>
    <row r="26" spans="1:256" ht="18.75">
      <c r="B26" s="85"/>
    </row>
    <row r="27" spans="1:256" ht="18.75">
      <c r="B27" s="85"/>
    </row>
  </sheetData>
  <mergeCells count="4">
    <mergeCell ref="A1:H1"/>
    <mergeCell ref="A4:A11"/>
    <mergeCell ref="A12:A16"/>
    <mergeCell ref="A17:A18"/>
  </mergeCells>
  <phoneticPr fontId="1"/>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29"/>
  <sheetViews>
    <sheetView workbookViewId="0"/>
  </sheetViews>
  <sheetFormatPr defaultRowHeight="13.5"/>
  <cols>
    <col min="1" max="1" width="25.625" style="172" customWidth="1"/>
    <col min="2" max="19" width="8.625" style="172" customWidth="1"/>
    <col min="20" max="16384" width="9" style="172"/>
  </cols>
  <sheetData>
    <row r="2" spans="1:19" ht="17.25">
      <c r="G2" s="173" t="s">
        <v>0</v>
      </c>
    </row>
    <row r="3" spans="1:19" ht="14.25" thickBot="1">
      <c r="S3" s="174" t="s">
        <v>1</v>
      </c>
    </row>
    <row r="4" spans="1:19" ht="14.25" thickTop="1">
      <c r="A4" s="268" t="s">
        <v>2</v>
      </c>
      <c r="B4" s="270" t="s">
        <v>3</v>
      </c>
      <c r="C4" s="271"/>
      <c r="D4" s="272"/>
      <c r="E4" s="273"/>
      <c r="F4" s="270" t="s">
        <v>4</v>
      </c>
      <c r="G4" s="271"/>
      <c r="H4" s="271"/>
      <c r="I4" s="271"/>
      <c r="J4" s="271"/>
      <c r="K4" s="271"/>
      <c r="L4" s="271"/>
      <c r="M4" s="271"/>
      <c r="N4" s="272"/>
      <c r="O4" s="273"/>
      <c r="P4" s="275" t="s">
        <v>5</v>
      </c>
      <c r="Q4" s="273"/>
      <c r="R4" s="270" t="s">
        <v>6</v>
      </c>
      <c r="S4" s="274"/>
    </row>
    <row r="5" spans="1:19">
      <c r="A5" s="266"/>
      <c r="B5" s="241" t="s">
        <v>7</v>
      </c>
      <c r="C5" s="260"/>
      <c r="D5" s="261" t="s">
        <v>8</v>
      </c>
      <c r="E5" s="262"/>
      <c r="F5" s="241" t="s">
        <v>9</v>
      </c>
      <c r="G5" s="260"/>
      <c r="H5" s="260" t="s">
        <v>10</v>
      </c>
      <c r="I5" s="260"/>
      <c r="J5" s="260" t="s">
        <v>11</v>
      </c>
      <c r="K5" s="260"/>
      <c r="L5" s="260" t="s">
        <v>12</v>
      </c>
      <c r="M5" s="260"/>
      <c r="N5" s="261" t="s">
        <v>13</v>
      </c>
      <c r="O5" s="262"/>
      <c r="P5" s="263" t="s">
        <v>14</v>
      </c>
      <c r="Q5" s="262"/>
      <c r="R5" s="241"/>
      <c r="S5" s="242"/>
    </row>
    <row r="6" spans="1:19" ht="14.25" thickBot="1">
      <c r="A6" s="269"/>
      <c r="B6" s="148" t="s">
        <v>15</v>
      </c>
      <c r="C6" s="149" t="s">
        <v>16</v>
      </c>
      <c r="D6" s="150" t="s">
        <v>15</v>
      </c>
      <c r="E6" s="151" t="s">
        <v>16</v>
      </c>
      <c r="F6" s="148" t="s">
        <v>15</v>
      </c>
      <c r="G6" s="149" t="s">
        <v>16</v>
      </c>
      <c r="H6" s="149" t="s">
        <v>15</v>
      </c>
      <c r="I6" s="149" t="s">
        <v>16</v>
      </c>
      <c r="J6" s="149" t="s">
        <v>15</v>
      </c>
      <c r="K6" s="149" t="s">
        <v>16</v>
      </c>
      <c r="L6" s="149" t="s">
        <v>15</v>
      </c>
      <c r="M6" s="149" t="s">
        <v>16</v>
      </c>
      <c r="N6" s="150" t="s">
        <v>15</v>
      </c>
      <c r="O6" s="151" t="s">
        <v>16</v>
      </c>
      <c r="P6" s="152" t="s">
        <v>15</v>
      </c>
      <c r="Q6" s="151" t="s">
        <v>16</v>
      </c>
      <c r="R6" s="148" t="s">
        <v>15</v>
      </c>
      <c r="S6" s="153" t="s">
        <v>16</v>
      </c>
    </row>
    <row r="7" spans="1:19" ht="14.25" thickTop="1">
      <c r="A7" s="267" t="s">
        <v>17</v>
      </c>
      <c r="B7" s="154">
        <v>46</v>
      </c>
      <c r="C7" s="155">
        <v>34</v>
      </c>
      <c r="D7" s="156">
        <v>0</v>
      </c>
      <c r="E7" s="157">
        <v>0</v>
      </c>
      <c r="F7" s="154">
        <v>111</v>
      </c>
      <c r="G7" s="155">
        <v>68</v>
      </c>
      <c r="H7" s="155">
        <v>3</v>
      </c>
      <c r="I7" s="155">
        <v>7</v>
      </c>
      <c r="J7" s="155">
        <v>210</v>
      </c>
      <c r="K7" s="155">
        <v>125</v>
      </c>
      <c r="L7" s="155">
        <v>49</v>
      </c>
      <c r="M7" s="155">
        <v>66</v>
      </c>
      <c r="N7" s="156">
        <v>0</v>
      </c>
      <c r="O7" s="157">
        <v>0</v>
      </c>
      <c r="P7" s="158">
        <v>0</v>
      </c>
      <c r="Q7" s="157">
        <v>0</v>
      </c>
      <c r="R7" s="154">
        <f>B7+D7+F7+H7+J7+L7+N7+P7</f>
        <v>419</v>
      </c>
      <c r="S7" s="159">
        <f>C7+E7+G7+I7+K7+M7+O7+Q7</f>
        <v>300</v>
      </c>
    </row>
    <row r="8" spans="1:19">
      <c r="A8" s="243"/>
      <c r="B8" s="241">
        <v>80</v>
      </c>
      <c r="C8" s="260"/>
      <c r="D8" s="261">
        <v>0</v>
      </c>
      <c r="E8" s="262"/>
      <c r="F8" s="241">
        <v>179</v>
      </c>
      <c r="G8" s="260"/>
      <c r="H8" s="260">
        <v>10</v>
      </c>
      <c r="I8" s="260"/>
      <c r="J8" s="260">
        <v>335</v>
      </c>
      <c r="K8" s="260"/>
      <c r="L8" s="260">
        <v>115</v>
      </c>
      <c r="M8" s="260"/>
      <c r="N8" s="261">
        <v>0</v>
      </c>
      <c r="O8" s="262"/>
      <c r="P8" s="264">
        <v>0</v>
      </c>
      <c r="Q8" s="265"/>
      <c r="R8" s="241">
        <f>B8+D8+F8+H8+J8+L8+N8+P8</f>
        <v>719</v>
      </c>
      <c r="S8" s="242"/>
    </row>
    <row r="9" spans="1:19">
      <c r="A9" s="243" t="s">
        <v>18</v>
      </c>
      <c r="B9" s="160">
        <v>0</v>
      </c>
      <c r="C9" s="161">
        <v>0</v>
      </c>
      <c r="D9" s="162">
        <v>0</v>
      </c>
      <c r="E9" s="163">
        <v>0</v>
      </c>
      <c r="F9" s="160">
        <v>2</v>
      </c>
      <c r="G9" s="161">
        <v>0</v>
      </c>
      <c r="H9" s="161">
        <v>0</v>
      </c>
      <c r="I9" s="161">
        <v>1</v>
      </c>
      <c r="J9" s="161">
        <v>2</v>
      </c>
      <c r="K9" s="161">
        <v>0</v>
      </c>
      <c r="L9" s="161">
        <v>0</v>
      </c>
      <c r="M9" s="161">
        <v>0</v>
      </c>
      <c r="N9" s="162">
        <v>0</v>
      </c>
      <c r="O9" s="163">
        <v>0</v>
      </c>
      <c r="P9" s="164">
        <v>0</v>
      </c>
      <c r="Q9" s="163">
        <v>0</v>
      </c>
      <c r="R9" s="160">
        <v>4</v>
      </c>
      <c r="S9" s="165">
        <v>1</v>
      </c>
    </row>
    <row r="10" spans="1:19">
      <c r="A10" s="243"/>
      <c r="B10" s="241">
        <v>0</v>
      </c>
      <c r="C10" s="260"/>
      <c r="D10" s="261">
        <v>0</v>
      </c>
      <c r="E10" s="262"/>
      <c r="F10" s="241">
        <v>2</v>
      </c>
      <c r="G10" s="260"/>
      <c r="H10" s="260">
        <v>1</v>
      </c>
      <c r="I10" s="260"/>
      <c r="J10" s="260">
        <v>2</v>
      </c>
      <c r="K10" s="260"/>
      <c r="L10" s="260">
        <v>0</v>
      </c>
      <c r="M10" s="260"/>
      <c r="N10" s="261">
        <v>0</v>
      </c>
      <c r="O10" s="262"/>
      <c r="P10" s="264">
        <v>0</v>
      </c>
      <c r="Q10" s="265"/>
      <c r="R10" s="241">
        <v>5</v>
      </c>
      <c r="S10" s="242"/>
    </row>
    <row r="11" spans="1:19">
      <c r="A11" s="243" t="s">
        <v>19</v>
      </c>
      <c r="B11" s="160">
        <v>0</v>
      </c>
      <c r="C11" s="161">
        <v>0</v>
      </c>
      <c r="D11" s="162">
        <v>0</v>
      </c>
      <c r="E11" s="163">
        <v>0</v>
      </c>
      <c r="F11" s="160">
        <v>2</v>
      </c>
      <c r="G11" s="161">
        <v>0</v>
      </c>
      <c r="H11" s="161">
        <v>0</v>
      </c>
      <c r="I11" s="161">
        <v>0</v>
      </c>
      <c r="J11" s="161">
        <v>0</v>
      </c>
      <c r="K11" s="161">
        <v>0</v>
      </c>
      <c r="L11" s="161">
        <v>0</v>
      </c>
      <c r="M11" s="161">
        <v>0</v>
      </c>
      <c r="N11" s="162">
        <v>0</v>
      </c>
      <c r="O11" s="163">
        <v>0</v>
      </c>
      <c r="P11" s="164">
        <v>0</v>
      </c>
      <c r="Q11" s="163">
        <v>0</v>
      </c>
      <c r="R11" s="160">
        <v>2</v>
      </c>
      <c r="S11" s="165">
        <v>0</v>
      </c>
    </row>
    <row r="12" spans="1:19">
      <c r="A12" s="243"/>
      <c r="B12" s="241">
        <v>0</v>
      </c>
      <c r="C12" s="260"/>
      <c r="D12" s="261">
        <v>0</v>
      </c>
      <c r="E12" s="262"/>
      <c r="F12" s="241">
        <v>2</v>
      </c>
      <c r="G12" s="260"/>
      <c r="H12" s="260">
        <v>0</v>
      </c>
      <c r="I12" s="260"/>
      <c r="J12" s="260">
        <v>0</v>
      </c>
      <c r="K12" s="260"/>
      <c r="L12" s="260">
        <v>0</v>
      </c>
      <c r="M12" s="260"/>
      <c r="N12" s="261">
        <v>0</v>
      </c>
      <c r="O12" s="262"/>
      <c r="P12" s="264">
        <v>0</v>
      </c>
      <c r="Q12" s="265"/>
      <c r="R12" s="241">
        <v>2</v>
      </c>
      <c r="S12" s="242"/>
    </row>
    <row r="13" spans="1:19" ht="14.1" customHeight="1">
      <c r="A13" s="243" t="s">
        <v>20</v>
      </c>
      <c r="B13" s="160">
        <v>8</v>
      </c>
      <c r="C13" s="161">
        <v>1</v>
      </c>
      <c r="D13" s="162">
        <v>0</v>
      </c>
      <c r="E13" s="163">
        <v>0</v>
      </c>
      <c r="F13" s="160">
        <v>0</v>
      </c>
      <c r="G13" s="161">
        <v>0</v>
      </c>
      <c r="H13" s="161">
        <v>0</v>
      </c>
      <c r="I13" s="161">
        <v>0</v>
      </c>
      <c r="J13" s="161">
        <v>0</v>
      </c>
      <c r="K13" s="161">
        <v>0</v>
      </c>
      <c r="L13" s="161">
        <v>0</v>
      </c>
      <c r="M13" s="161">
        <v>0</v>
      </c>
      <c r="N13" s="162">
        <v>0</v>
      </c>
      <c r="O13" s="163">
        <v>0</v>
      </c>
      <c r="P13" s="164">
        <v>0</v>
      </c>
      <c r="Q13" s="163">
        <v>0</v>
      </c>
      <c r="R13" s="160">
        <v>8</v>
      </c>
      <c r="S13" s="165">
        <v>1</v>
      </c>
    </row>
    <row r="14" spans="1:19" ht="14.1" customHeight="1">
      <c r="A14" s="243"/>
      <c r="B14" s="241">
        <v>9</v>
      </c>
      <c r="C14" s="260"/>
      <c r="D14" s="261">
        <v>0</v>
      </c>
      <c r="E14" s="262"/>
      <c r="F14" s="241">
        <v>0</v>
      </c>
      <c r="G14" s="260"/>
      <c r="H14" s="260">
        <v>0</v>
      </c>
      <c r="I14" s="260"/>
      <c r="J14" s="260">
        <v>0</v>
      </c>
      <c r="K14" s="260"/>
      <c r="L14" s="260">
        <v>0</v>
      </c>
      <c r="M14" s="260"/>
      <c r="N14" s="261">
        <v>0</v>
      </c>
      <c r="O14" s="262"/>
      <c r="P14" s="264">
        <v>0</v>
      </c>
      <c r="Q14" s="265"/>
      <c r="R14" s="241">
        <v>9</v>
      </c>
      <c r="S14" s="242"/>
    </row>
    <row r="15" spans="1:19">
      <c r="A15" s="266" t="s">
        <v>21</v>
      </c>
      <c r="B15" s="160">
        <v>8</v>
      </c>
      <c r="C15" s="161">
        <v>1</v>
      </c>
      <c r="D15" s="162">
        <v>0</v>
      </c>
      <c r="E15" s="163">
        <v>0</v>
      </c>
      <c r="F15" s="160">
        <v>4</v>
      </c>
      <c r="G15" s="161">
        <v>0</v>
      </c>
      <c r="H15" s="161">
        <v>0</v>
      </c>
      <c r="I15" s="161">
        <v>1</v>
      </c>
      <c r="J15" s="161">
        <v>2</v>
      </c>
      <c r="K15" s="161">
        <v>0</v>
      </c>
      <c r="L15" s="161">
        <v>0</v>
      </c>
      <c r="M15" s="161">
        <v>0</v>
      </c>
      <c r="N15" s="162">
        <v>0</v>
      </c>
      <c r="O15" s="163">
        <v>0</v>
      </c>
      <c r="P15" s="164">
        <v>0</v>
      </c>
      <c r="Q15" s="163">
        <v>0</v>
      </c>
      <c r="R15" s="160">
        <v>14</v>
      </c>
      <c r="S15" s="165">
        <v>2</v>
      </c>
    </row>
    <row r="16" spans="1:19">
      <c r="A16" s="266"/>
      <c r="B16" s="241">
        <v>9</v>
      </c>
      <c r="C16" s="260"/>
      <c r="D16" s="261">
        <v>0</v>
      </c>
      <c r="E16" s="262"/>
      <c r="F16" s="241">
        <v>4</v>
      </c>
      <c r="G16" s="260"/>
      <c r="H16" s="260">
        <v>1</v>
      </c>
      <c r="I16" s="260"/>
      <c r="J16" s="260">
        <v>2</v>
      </c>
      <c r="K16" s="260"/>
      <c r="L16" s="260">
        <v>0</v>
      </c>
      <c r="M16" s="260"/>
      <c r="N16" s="261">
        <v>0</v>
      </c>
      <c r="O16" s="262"/>
      <c r="P16" s="264">
        <v>0</v>
      </c>
      <c r="Q16" s="265"/>
      <c r="R16" s="241">
        <v>16</v>
      </c>
      <c r="S16" s="242"/>
    </row>
    <row r="17" spans="1:19">
      <c r="A17" s="259" t="s">
        <v>188</v>
      </c>
      <c r="B17" s="160">
        <v>88</v>
      </c>
      <c r="C17" s="161">
        <v>117</v>
      </c>
      <c r="D17" s="162">
        <v>66</v>
      </c>
      <c r="E17" s="163">
        <v>79</v>
      </c>
      <c r="F17" s="160">
        <v>860</v>
      </c>
      <c r="G17" s="161">
        <v>608</v>
      </c>
      <c r="H17" s="161">
        <v>54</v>
      </c>
      <c r="I17" s="161">
        <v>80</v>
      </c>
      <c r="J17" s="161">
        <v>661</v>
      </c>
      <c r="K17" s="161">
        <v>443</v>
      </c>
      <c r="L17" s="161">
        <v>300</v>
      </c>
      <c r="M17" s="161">
        <v>295</v>
      </c>
      <c r="N17" s="162">
        <v>7</v>
      </c>
      <c r="O17" s="163">
        <v>7</v>
      </c>
      <c r="P17" s="164">
        <v>10</v>
      </c>
      <c r="Q17" s="163">
        <v>6</v>
      </c>
      <c r="R17" s="160">
        <f>B17+D17+F17+H17+J17+L17+N17+P17</f>
        <v>2046</v>
      </c>
      <c r="S17" s="165">
        <f>C17+E17+G17+I17+K17+M17+O17+Q17</f>
        <v>1635</v>
      </c>
    </row>
    <row r="18" spans="1:19">
      <c r="A18" s="243"/>
      <c r="B18" s="241">
        <v>205</v>
      </c>
      <c r="C18" s="260"/>
      <c r="D18" s="261">
        <v>145</v>
      </c>
      <c r="E18" s="262"/>
      <c r="F18" s="241">
        <v>1468</v>
      </c>
      <c r="G18" s="260"/>
      <c r="H18" s="260">
        <v>134</v>
      </c>
      <c r="I18" s="260"/>
      <c r="J18" s="260">
        <v>1104</v>
      </c>
      <c r="K18" s="260"/>
      <c r="L18" s="260">
        <v>595</v>
      </c>
      <c r="M18" s="260"/>
      <c r="N18" s="261">
        <v>14</v>
      </c>
      <c r="O18" s="262"/>
      <c r="P18" s="263">
        <v>16</v>
      </c>
      <c r="Q18" s="262"/>
      <c r="R18" s="241">
        <f t="shared" ref="R18:R24" si="0">B18+D18+F18+H18+J18+L18+N18+P18</f>
        <v>3681</v>
      </c>
      <c r="S18" s="242"/>
    </row>
    <row r="19" spans="1:19">
      <c r="A19" s="259" t="s">
        <v>22</v>
      </c>
      <c r="B19" s="160">
        <v>142</v>
      </c>
      <c r="C19" s="161">
        <v>152</v>
      </c>
      <c r="D19" s="162">
        <v>66</v>
      </c>
      <c r="E19" s="163">
        <v>79</v>
      </c>
      <c r="F19" s="160">
        <v>975</v>
      </c>
      <c r="G19" s="161">
        <v>676</v>
      </c>
      <c r="H19" s="161">
        <v>57</v>
      </c>
      <c r="I19" s="161">
        <v>88</v>
      </c>
      <c r="J19" s="161">
        <v>873</v>
      </c>
      <c r="K19" s="161">
        <v>568</v>
      </c>
      <c r="L19" s="161">
        <v>349</v>
      </c>
      <c r="M19" s="161">
        <v>361</v>
      </c>
      <c r="N19" s="162">
        <v>7</v>
      </c>
      <c r="O19" s="163">
        <v>7</v>
      </c>
      <c r="P19" s="164">
        <v>10</v>
      </c>
      <c r="Q19" s="163">
        <v>6</v>
      </c>
      <c r="R19" s="160">
        <f t="shared" si="0"/>
        <v>2479</v>
      </c>
      <c r="S19" s="165">
        <f>C19+E19+G19+I19+K19+M19+O19+Q19</f>
        <v>1937</v>
      </c>
    </row>
    <row r="20" spans="1:19">
      <c r="A20" s="243"/>
      <c r="B20" s="241">
        <v>294</v>
      </c>
      <c r="C20" s="260"/>
      <c r="D20" s="261">
        <v>145</v>
      </c>
      <c r="E20" s="262"/>
      <c r="F20" s="241">
        <v>1651</v>
      </c>
      <c r="G20" s="260"/>
      <c r="H20" s="260">
        <v>145</v>
      </c>
      <c r="I20" s="260"/>
      <c r="J20" s="260">
        <v>1441</v>
      </c>
      <c r="K20" s="260"/>
      <c r="L20" s="260">
        <v>710</v>
      </c>
      <c r="M20" s="260"/>
      <c r="N20" s="261">
        <v>14</v>
      </c>
      <c r="O20" s="262"/>
      <c r="P20" s="263">
        <v>16</v>
      </c>
      <c r="Q20" s="262"/>
      <c r="R20" s="241">
        <f t="shared" si="0"/>
        <v>4416</v>
      </c>
      <c r="S20" s="242"/>
    </row>
    <row r="21" spans="1:19">
      <c r="A21" s="259" t="s">
        <v>23</v>
      </c>
      <c r="B21" s="160">
        <v>5</v>
      </c>
      <c r="C21" s="161">
        <v>2</v>
      </c>
      <c r="D21" s="162">
        <v>0</v>
      </c>
      <c r="E21" s="163">
        <v>0</v>
      </c>
      <c r="F21" s="160">
        <v>9</v>
      </c>
      <c r="G21" s="161">
        <v>7</v>
      </c>
      <c r="H21" s="161">
        <v>1</v>
      </c>
      <c r="I21" s="161">
        <v>1</v>
      </c>
      <c r="J21" s="161">
        <v>23</v>
      </c>
      <c r="K21" s="161">
        <v>28</v>
      </c>
      <c r="L21" s="161">
        <v>10</v>
      </c>
      <c r="M21" s="161">
        <v>10</v>
      </c>
      <c r="N21" s="162">
        <v>0</v>
      </c>
      <c r="O21" s="163">
        <v>0</v>
      </c>
      <c r="P21" s="164">
        <v>0</v>
      </c>
      <c r="Q21" s="163">
        <v>0</v>
      </c>
      <c r="R21" s="160">
        <f t="shared" si="0"/>
        <v>48</v>
      </c>
      <c r="S21" s="165">
        <f>C21+E21+G21+I21+K21+M21+O21+Q21</f>
        <v>48</v>
      </c>
    </row>
    <row r="22" spans="1:19">
      <c r="A22" s="243"/>
      <c r="B22" s="241">
        <v>7</v>
      </c>
      <c r="C22" s="260"/>
      <c r="D22" s="261">
        <v>0</v>
      </c>
      <c r="E22" s="262"/>
      <c r="F22" s="241">
        <v>16</v>
      </c>
      <c r="G22" s="260"/>
      <c r="H22" s="260">
        <v>2</v>
      </c>
      <c r="I22" s="260"/>
      <c r="J22" s="260">
        <v>51</v>
      </c>
      <c r="K22" s="260"/>
      <c r="L22" s="260">
        <v>20</v>
      </c>
      <c r="M22" s="260"/>
      <c r="N22" s="261">
        <v>0</v>
      </c>
      <c r="O22" s="262"/>
      <c r="P22" s="264">
        <v>0</v>
      </c>
      <c r="Q22" s="265"/>
      <c r="R22" s="241">
        <f t="shared" si="0"/>
        <v>96</v>
      </c>
      <c r="S22" s="242"/>
    </row>
    <row r="23" spans="1:19">
      <c r="A23" s="259" t="s">
        <v>24</v>
      </c>
      <c r="B23" s="160">
        <v>147</v>
      </c>
      <c r="C23" s="161">
        <v>154</v>
      </c>
      <c r="D23" s="162">
        <v>66</v>
      </c>
      <c r="E23" s="163">
        <v>79</v>
      </c>
      <c r="F23" s="160">
        <v>984</v>
      </c>
      <c r="G23" s="161">
        <v>683</v>
      </c>
      <c r="H23" s="161">
        <v>58</v>
      </c>
      <c r="I23" s="161">
        <v>89</v>
      </c>
      <c r="J23" s="161">
        <v>896</v>
      </c>
      <c r="K23" s="161">
        <v>596</v>
      </c>
      <c r="L23" s="161">
        <v>359</v>
      </c>
      <c r="M23" s="161">
        <v>371</v>
      </c>
      <c r="N23" s="162">
        <v>7</v>
      </c>
      <c r="O23" s="163">
        <v>7</v>
      </c>
      <c r="P23" s="164">
        <v>10</v>
      </c>
      <c r="Q23" s="163">
        <v>6</v>
      </c>
      <c r="R23" s="160">
        <f t="shared" si="0"/>
        <v>2527</v>
      </c>
      <c r="S23" s="165">
        <f>C23+E23+G23+I23+K23+M23+O23+Q23</f>
        <v>1985</v>
      </c>
    </row>
    <row r="24" spans="1:19">
      <c r="A24" s="243"/>
      <c r="B24" s="241">
        <v>301</v>
      </c>
      <c r="C24" s="260"/>
      <c r="D24" s="261">
        <v>145</v>
      </c>
      <c r="E24" s="262"/>
      <c r="F24" s="241">
        <v>1667</v>
      </c>
      <c r="G24" s="260"/>
      <c r="H24" s="260">
        <v>147</v>
      </c>
      <c r="I24" s="260"/>
      <c r="J24" s="260">
        <v>1492</v>
      </c>
      <c r="K24" s="260"/>
      <c r="L24" s="260">
        <v>730</v>
      </c>
      <c r="M24" s="260"/>
      <c r="N24" s="261">
        <v>14</v>
      </c>
      <c r="O24" s="262"/>
      <c r="P24" s="263">
        <v>16</v>
      </c>
      <c r="Q24" s="262"/>
      <c r="R24" s="241">
        <f t="shared" si="0"/>
        <v>4512</v>
      </c>
      <c r="S24" s="242"/>
    </row>
    <row r="25" spans="1:19">
      <c r="A25" s="243" t="s">
        <v>25</v>
      </c>
      <c r="B25" s="160">
        <v>130</v>
      </c>
      <c r="C25" s="161">
        <v>56</v>
      </c>
      <c r="D25" s="162">
        <v>0</v>
      </c>
      <c r="E25" s="163">
        <v>0</v>
      </c>
      <c r="F25" s="160">
        <v>56</v>
      </c>
      <c r="G25" s="161">
        <v>32</v>
      </c>
      <c r="H25" s="161">
        <v>4</v>
      </c>
      <c r="I25" s="161">
        <v>4</v>
      </c>
      <c r="J25" s="161">
        <v>61</v>
      </c>
      <c r="K25" s="161">
        <v>34</v>
      </c>
      <c r="L25" s="161">
        <v>0</v>
      </c>
      <c r="M25" s="161">
        <v>3</v>
      </c>
      <c r="N25" s="162">
        <v>0</v>
      </c>
      <c r="O25" s="163">
        <v>0</v>
      </c>
      <c r="P25" s="164">
        <v>0</v>
      </c>
      <c r="Q25" s="163">
        <v>0</v>
      </c>
      <c r="R25" s="160">
        <v>251</v>
      </c>
      <c r="S25" s="165">
        <v>129</v>
      </c>
    </row>
    <row r="26" spans="1:19" ht="14.25" thickBot="1">
      <c r="A26" s="244"/>
      <c r="B26" s="245">
        <v>186</v>
      </c>
      <c r="C26" s="246"/>
      <c r="D26" s="247">
        <v>0</v>
      </c>
      <c r="E26" s="248"/>
      <c r="F26" s="245">
        <v>88</v>
      </c>
      <c r="G26" s="246"/>
      <c r="H26" s="246">
        <v>8</v>
      </c>
      <c r="I26" s="246"/>
      <c r="J26" s="246">
        <v>95</v>
      </c>
      <c r="K26" s="246"/>
      <c r="L26" s="246">
        <v>3</v>
      </c>
      <c r="M26" s="246"/>
      <c r="N26" s="247">
        <v>0</v>
      </c>
      <c r="O26" s="248"/>
      <c r="P26" s="251">
        <v>0</v>
      </c>
      <c r="Q26" s="252"/>
      <c r="R26" s="245">
        <v>380</v>
      </c>
      <c r="S26" s="255"/>
    </row>
    <row r="27" spans="1:19" ht="14.25" thickTop="1">
      <c r="A27" s="256" t="s">
        <v>26</v>
      </c>
      <c r="B27" s="166">
        <v>277</v>
      </c>
      <c r="C27" s="167">
        <v>210</v>
      </c>
      <c r="D27" s="168">
        <v>66</v>
      </c>
      <c r="E27" s="169">
        <v>79</v>
      </c>
      <c r="F27" s="166">
        <v>1040</v>
      </c>
      <c r="G27" s="167">
        <v>715</v>
      </c>
      <c r="H27" s="167">
        <v>62</v>
      </c>
      <c r="I27" s="167">
        <v>93</v>
      </c>
      <c r="J27" s="167">
        <v>957</v>
      </c>
      <c r="K27" s="167">
        <v>630</v>
      </c>
      <c r="L27" s="167">
        <v>359</v>
      </c>
      <c r="M27" s="167">
        <v>374</v>
      </c>
      <c r="N27" s="168">
        <v>7</v>
      </c>
      <c r="O27" s="169">
        <v>7</v>
      </c>
      <c r="P27" s="170">
        <v>10</v>
      </c>
      <c r="Q27" s="169">
        <v>6</v>
      </c>
      <c r="R27" s="166">
        <f>B27+D27+F27+H27+J27+L27+N27+P27</f>
        <v>2778</v>
      </c>
      <c r="S27" s="171">
        <f>C27+E27+G27+I27+K27+M27+O27+Q27</f>
        <v>2114</v>
      </c>
    </row>
    <row r="28" spans="1:19" ht="14.25" thickBot="1">
      <c r="A28" s="257"/>
      <c r="B28" s="253">
        <v>487</v>
      </c>
      <c r="C28" s="258"/>
      <c r="D28" s="249">
        <v>145</v>
      </c>
      <c r="E28" s="250"/>
      <c r="F28" s="253">
        <v>1755</v>
      </c>
      <c r="G28" s="258"/>
      <c r="H28" s="258">
        <v>155</v>
      </c>
      <c r="I28" s="258"/>
      <c r="J28" s="258">
        <v>1587</v>
      </c>
      <c r="K28" s="258"/>
      <c r="L28" s="258">
        <v>733</v>
      </c>
      <c r="M28" s="258"/>
      <c r="N28" s="249">
        <v>14</v>
      </c>
      <c r="O28" s="250"/>
      <c r="P28" s="251">
        <v>16</v>
      </c>
      <c r="Q28" s="252"/>
      <c r="R28" s="253">
        <f>B28+D28+F28+H28+J28+L28+N28+P28</f>
        <v>4892</v>
      </c>
      <c r="S28" s="254"/>
    </row>
    <row r="29" spans="1:19" ht="14.25" thickTop="1"/>
  </sheetData>
  <mergeCells count="123">
    <mergeCell ref="A4:A6"/>
    <mergeCell ref="B4:E4"/>
    <mergeCell ref="F4:O4"/>
    <mergeCell ref="N8:O8"/>
    <mergeCell ref="R4:S5"/>
    <mergeCell ref="B5:C5"/>
    <mergeCell ref="D5:E5"/>
    <mergeCell ref="F5:G5"/>
    <mergeCell ref="H5:I5"/>
    <mergeCell ref="J5:K5"/>
    <mergeCell ref="L5:M5"/>
    <mergeCell ref="N5:O5"/>
    <mergeCell ref="P5:Q5"/>
    <mergeCell ref="P4:Q4"/>
    <mergeCell ref="P8:Q8"/>
    <mergeCell ref="R8:S8"/>
    <mergeCell ref="R10:S10"/>
    <mergeCell ref="A7:A8"/>
    <mergeCell ref="B8:C8"/>
    <mergeCell ref="D8:E8"/>
    <mergeCell ref="F8:G8"/>
    <mergeCell ref="H8:I8"/>
    <mergeCell ref="J8:K8"/>
    <mergeCell ref="L8:M8"/>
    <mergeCell ref="R12:S12"/>
    <mergeCell ref="A9:A10"/>
    <mergeCell ref="B10:C10"/>
    <mergeCell ref="D10:E10"/>
    <mergeCell ref="F10:G10"/>
    <mergeCell ref="H10:I10"/>
    <mergeCell ref="J10:K10"/>
    <mergeCell ref="L10:M10"/>
    <mergeCell ref="N10:O10"/>
    <mergeCell ref="P10:Q10"/>
    <mergeCell ref="R14:S14"/>
    <mergeCell ref="A11:A12"/>
    <mergeCell ref="B12:C12"/>
    <mergeCell ref="D12:E12"/>
    <mergeCell ref="F12:G12"/>
    <mergeCell ref="H12:I12"/>
    <mergeCell ref="J12:K12"/>
    <mergeCell ref="L12:M12"/>
    <mergeCell ref="N12:O12"/>
    <mergeCell ref="P12:Q12"/>
    <mergeCell ref="A13:A14"/>
    <mergeCell ref="B14:C14"/>
    <mergeCell ref="D14:E14"/>
    <mergeCell ref="F14:G14"/>
    <mergeCell ref="H14:I14"/>
    <mergeCell ref="J14:K14"/>
    <mergeCell ref="L14:M14"/>
    <mergeCell ref="N14:O14"/>
    <mergeCell ref="P14:Q14"/>
    <mergeCell ref="N20:O20"/>
    <mergeCell ref="P20:Q20"/>
    <mergeCell ref="R16:S16"/>
    <mergeCell ref="A17:A18"/>
    <mergeCell ref="B18:C18"/>
    <mergeCell ref="D18:E18"/>
    <mergeCell ref="F18:G18"/>
    <mergeCell ref="H18:I18"/>
    <mergeCell ref="J18:K18"/>
    <mergeCell ref="L18:M18"/>
    <mergeCell ref="N18:O18"/>
    <mergeCell ref="P18:Q18"/>
    <mergeCell ref="R18:S18"/>
    <mergeCell ref="A15:A16"/>
    <mergeCell ref="B16:C16"/>
    <mergeCell ref="D16:E16"/>
    <mergeCell ref="F16:G16"/>
    <mergeCell ref="H16:I16"/>
    <mergeCell ref="J16:K16"/>
    <mergeCell ref="L16:M16"/>
    <mergeCell ref="N16:O16"/>
    <mergeCell ref="P16:Q16"/>
    <mergeCell ref="F24:G24"/>
    <mergeCell ref="H24:I24"/>
    <mergeCell ref="J24:K24"/>
    <mergeCell ref="L24:M24"/>
    <mergeCell ref="N24:O24"/>
    <mergeCell ref="P24:Q24"/>
    <mergeCell ref="R20:S20"/>
    <mergeCell ref="A21:A22"/>
    <mergeCell ref="B22:C22"/>
    <mergeCell ref="D22:E22"/>
    <mergeCell ref="F22:G22"/>
    <mergeCell ref="H22:I22"/>
    <mergeCell ref="J22:K22"/>
    <mergeCell ref="L22:M22"/>
    <mergeCell ref="N22:O22"/>
    <mergeCell ref="P22:Q22"/>
    <mergeCell ref="R22:S22"/>
    <mergeCell ref="A19:A20"/>
    <mergeCell ref="B20:C20"/>
    <mergeCell ref="D20:E20"/>
    <mergeCell ref="F20:G20"/>
    <mergeCell ref="H20:I20"/>
    <mergeCell ref="J20:K20"/>
    <mergeCell ref="L20:M20"/>
    <mergeCell ref="R24:S24"/>
    <mergeCell ref="A25:A26"/>
    <mergeCell ref="B26:C26"/>
    <mergeCell ref="D26:E26"/>
    <mergeCell ref="F26:G26"/>
    <mergeCell ref="H26:I26"/>
    <mergeCell ref="J26:K26"/>
    <mergeCell ref="L26:M26"/>
    <mergeCell ref="N28:O28"/>
    <mergeCell ref="P28:Q28"/>
    <mergeCell ref="R28:S28"/>
    <mergeCell ref="N26:O26"/>
    <mergeCell ref="P26:Q26"/>
    <mergeCell ref="R26:S26"/>
    <mergeCell ref="A27:A28"/>
    <mergeCell ref="B28:C28"/>
    <mergeCell ref="D28:E28"/>
    <mergeCell ref="F28:G28"/>
    <mergeCell ref="H28:I28"/>
    <mergeCell ref="J28:K28"/>
    <mergeCell ref="L28:M28"/>
    <mergeCell ref="A23:A24"/>
    <mergeCell ref="B24:C24"/>
    <mergeCell ref="D24:E24"/>
  </mergeCells>
  <phoneticPr fontId="1"/>
  <printOptions horizontalCentered="1"/>
  <pageMargins left="0" right="0" top="0.78740157480314965" bottom="0" header="0.31496062992125984" footer="0.31496062992125984"/>
  <pageSetup paperSize="9"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workbookViewId="0">
      <pane xSplit="1" ySplit="6" topLeftCell="B7" activePane="bottomRight" state="frozen"/>
      <selection pane="topRight" activeCell="B1" sqref="B1"/>
      <selection pane="bottomLeft" activeCell="A7" sqref="A7"/>
      <selection pane="bottomRight"/>
    </sheetView>
  </sheetViews>
  <sheetFormatPr defaultRowHeight="13.5"/>
  <cols>
    <col min="1" max="1" width="25.625" style="86" customWidth="1"/>
    <col min="2" max="19" width="8.625" style="86" customWidth="1"/>
    <col min="20" max="16384" width="9" style="86"/>
  </cols>
  <sheetData>
    <row r="1" spans="1:20">
      <c r="A1" s="87"/>
      <c r="B1" s="87"/>
      <c r="C1" s="87"/>
      <c r="D1" s="87"/>
      <c r="E1" s="87"/>
      <c r="F1" s="87"/>
      <c r="G1" s="87"/>
      <c r="H1" s="87"/>
      <c r="I1" s="87"/>
      <c r="J1" s="87"/>
      <c r="K1" s="87"/>
      <c r="L1" s="87"/>
      <c r="M1" s="87"/>
      <c r="N1" s="87"/>
      <c r="O1" s="87"/>
      <c r="P1" s="87"/>
      <c r="Q1" s="87"/>
      <c r="R1" s="87"/>
      <c r="S1" s="87"/>
      <c r="T1" s="87"/>
    </row>
    <row r="2" spans="1:20" ht="17.25">
      <c r="A2" s="87"/>
      <c r="B2" s="87"/>
      <c r="C2" s="87"/>
      <c r="D2" s="87"/>
      <c r="E2" s="87"/>
      <c r="F2" s="87"/>
      <c r="G2" s="88" t="s">
        <v>27</v>
      </c>
      <c r="H2" s="87"/>
      <c r="I2" s="87"/>
      <c r="J2" s="87"/>
      <c r="K2" s="87"/>
      <c r="L2" s="87"/>
      <c r="M2" s="87"/>
      <c r="N2" s="87"/>
      <c r="O2" s="87"/>
      <c r="P2" s="87"/>
      <c r="Q2" s="87"/>
      <c r="R2" s="87"/>
      <c r="S2" s="87"/>
      <c r="T2" s="87"/>
    </row>
    <row r="3" spans="1:20" ht="14.25" thickBot="1">
      <c r="A3" s="87"/>
      <c r="B3" s="87"/>
      <c r="C3" s="87"/>
      <c r="D3" s="87"/>
      <c r="E3" s="87"/>
      <c r="F3" s="87"/>
      <c r="G3" s="87"/>
      <c r="H3" s="87"/>
      <c r="I3" s="87"/>
      <c r="J3" s="87"/>
      <c r="K3" s="87"/>
      <c r="L3" s="87"/>
      <c r="M3" s="87"/>
      <c r="N3" s="87"/>
      <c r="O3" s="87"/>
      <c r="P3" s="87"/>
      <c r="Q3" s="87"/>
      <c r="R3" s="87"/>
      <c r="S3" s="87"/>
      <c r="T3" s="89" t="s">
        <v>1</v>
      </c>
    </row>
    <row r="4" spans="1:20" ht="14.25" thickTop="1">
      <c r="A4" s="285" t="s">
        <v>2</v>
      </c>
      <c r="B4" s="288" t="s">
        <v>3</v>
      </c>
      <c r="C4" s="289"/>
      <c r="D4" s="290"/>
      <c r="E4" s="291"/>
      <c r="F4" s="288" t="s">
        <v>4</v>
      </c>
      <c r="G4" s="289"/>
      <c r="H4" s="289"/>
      <c r="I4" s="289"/>
      <c r="J4" s="289"/>
      <c r="K4" s="289"/>
      <c r="L4" s="289"/>
      <c r="M4" s="289"/>
      <c r="N4" s="290"/>
      <c r="O4" s="291"/>
      <c r="P4" s="292" t="s">
        <v>5</v>
      </c>
      <c r="Q4" s="291"/>
      <c r="R4" s="292" t="s">
        <v>28</v>
      </c>
      <c r="S4" s="291"/>
      <c r="T4" s="293" t="s">
        <v>6</v>
      </c>
    </row>
    <row r="5" spans="1:20">
      <c r="A5" s="286"/>
      <c r="B5" s="296" t="s">
        <v>7</v>
      </c>
      <c r="C5" s="281"/>
      <c r="D5" s="282" t="s">
        <v>8</v>
      </c>
      <c r="E5" s="283"/>
      <c r="F5" s="296" t="s">
        <v>9</v>
      </c>
      <c r="G5" s="281"/>
      <c r="H5" s="281" t="s">
        <v>10</v>
      </c>
      <c r="I5" s="281"/>
      <c r="J5" s="281" t="s">
        <v>11</v>
      </c>
      <c r="K5" s="281"/>
      <c r="L5" s="281" t="s">
        <v>12</v>
      </c>
      <c r="M5" s="281"/>
      <c r="N5" s="282" t="s">
        <v>13</v>
      </c>
      <c r="O5" s="283"/>
      <c r="P5" s="284" t="s">
        <v>14</v>
      </c>
      <c r="Q5" s="283"/>
      <c r="R5" s="284"/>
      <c r="S5" s="283"/>
      <c r="T5" s="294"/>
    </row>
    <row r="6" spans="1:20" ht="14.25" thickBot="1">
      <c r="A6" s="287"/>
      <c r="B6" s="90" t="s">
        <v>29</v>
      </c>
      <c r="C6" s="91" t="s">
        <v>225</v>
      </c>
      <c r="D6" s="92" t="s">
        <v>29</v>
      </c>
      <c r="E6" s="93" t="s">
        <v>223</v>
      </c>
      <c r="F6" s="90" t="s">
        <v>29</v>
      </c>
      <c r="G6" s="91" t="s">
        <v>223</v>
      </c>
      <c r="H6" s="91" t="s">
        <v>29</v>
      </c>
      <c r="I6" s="91" t="s">
        <v>223</v>
      </c>
      <c r="J6" s="91" t="s">
        <v>29</v>
      </c>
      <c r="K6" s="91" t="s">
        <v>223</v>
      </c>
      <c r="L6" s="91" t="s">
        <v>29</v>
      </c>
      <c r="M6" s="91" t="s">
        <v>223</v>
      </c>
      <c r="N6" s="92" t="s">
        <v>29</v>
      </c>
      <c r="O6" s="93" t="s">
        <v>223</v>
      </c>
      <c r="P6" s="94" t="s">
        <v>29</v>
      </c>
      <c r="Q6" s="93" t="s">
        <v>223</v>
      </c>
      <c r="R6" s="94" t="s">
        <v>29</v>
      </c>
      <c r="S6" s="93" t="s">
        <v>223</v>
      </c>
      <c r="T6" s="295"/>
    </row>
    <row r="7" spans="1:20" ht="15" thickTop="1" thickBot="1">
      <c r="A7" s="95" t="s">
        <v>3</v>
      </c>
      <c r="B7" s="276"/>
      <c r="C7" s="277"/>
      <c r="D7" s="278"/>
      <c r="E7" s="279"/>
      <c r="F7" s="276"/>
      <c r="G7" s="277"/>
      <c r="H7" s="277"/>
      <c r="I7" s="277"/>
      <c r="J7" s="277"/>
      <c r="K7" s="277"/>
      <c r="L7" s="277"/>
      <c r="M7" s="277"/>
      <c r="N7" s="278"/>
      <c r="O7" s="279"/>
      <c r="P7" s="280"/>
      <c r="Q7" s="279"/>
      <c r="R7" s="280"/>
      <c r="S7" s="279"/>
      <c r="T7" s="96"/>
    </row>
    <row r="8" spans="1:20" ht="14.25" thickTop="1">
      <c r="A8" s="97" t="s">
        <v>30</v>
      </c>
      <c r="B8" s="98">
        <v>42</v>
      </c>
      <c r="C8" s="99">
        <v>107</v>
      </c>
      <c r="D8" s="100"/>
      <c r="E8" s="101"/>
      <c r="F8" s="98"/>
      <c r="G8" s="99"/>
      <c r="H8" s="99"/>
      <c r="I8" s="99"/>
      <c r="J8" s="99"/>
      <c r="K8" s="99"/>
      <c r="L8" s="99"/>
      <c r="M8" s="99"/>
      <c r="N8" s="100"/>
      <c r="O8" s="101"/>
      <c r="P8" s="102"/>
      <c r="Q8" s="103"/>
      <c r="R8" s="104">
        <f>B8+D8</f>
        <v>42</v>
      </c>
      <c r="S8" s="101">
        <f>C8+E8</f>
        <v>107</v>
      </c>
      <c r="T8" s="105">
        <f>R8+S8</f>
        <v>149</v>
      </c>
    </row>
    <row r="9" spans="1:20">
      <c r="A9" s="106" t="s">
        <v>31</v>
      </c>
      <c r="B9" s="107">
        <v>3</v>
      </c>
      <c r="C9" s="108">
        <v>4</v>
      </c>
      <c r="D9" s="109"/>
      <c r="E9" s="110">
        <v>1</v>
      </c>
      <c r="F9" s="107"/>
      <c r="G9" s="108"/>
      <c r="H9" s="108"/>
      <c r="I9" s="108"/>
      <c r="J9" s="108"/>
      <c r="K9" s="108"/>
      <c r="L9" s="108"/>
      <c r="M9" s="108"/>
      <c r="N9" s="109"/>
      <c r="O9" s="110"/>
      <c r="P9" s="111"/>
      <c r="Q9" s="112"/>
      <c r="R9" s="113">
        <f t="shared" ref="R9:R20" si="0">B9+D9</f>
        <v>3</v>
      </c>
      <c r="S9" s="110">
        <f t="shared" ref="S9:S20" si="1">C9+E9</f>
        <v>5</v>
      </c>
      <c r="T9" s="114">
        <f t="shared" ref="T9:T20" si="2">R9+S9</f>
        <v>8</v>
      </c>
    </row>
    <row r="10" spans="1:20">
      <c r="A10" s="106" t="s">
        <v>32</v>
      </c>
      <c r="B10" s="107"/>
      <c r="C10" s="108">
        <v>1</v>
      </c>
      <c r="D10" s="109"/>
      <c r="E10" s="110">
        <v>1</v>
      </c>
      <c r="F10" s="107"/>
      <c r="G10" s="108"/>
      <c r="H10" s="108"/>
      <c r="I10" s="108"/>
      <c r="J10" s="108"/>
      <c r="K10" s="108"/>
      <c r="L10" s="108"/>
      <c r="M10" s="108"/>
      <c r="N10" s="109"/>
      <c r="O10" s="110"/>
      <c r="P10" s="111"/>
      <c r="Q10" s="112"/>
      <c r="R10" s="113"/>
      <c r="S10" s="110">
        <f t="shared" si="1"/>
        <v>2</v>
      </c>
      <c r="T10" s="114">
        <f t="shared" si="2"/>
        <v>2</v>
      </c>
    </row>
    <row r="11" spans="1:20">
      <c r="A11" s="106" t="s">
        <v>33</v>
      </c>
      <c r="B11" s="107">
        <v>18</v>
      </c>
      <c r="C11" s="108">
        <v>23</v>
      </c>
      <c r="D11" s="109"/>
      <c r="E11" s="110">
        <v>7</v>
      </c>
      <c r="F11" s="107"/>
      <c r="G11" s="108"/>
      <c r="H11" s="108"/>
      <c r="I11" s="108"/>
      <c r="J11" s="108"/>
      <c r="K11" s="108"/>
      <c r="L11" s="108"/>
      <c r="M11" s="108"/>
      <c r="N11" s="109"/>
      <c r="O11" s="110"/>
      <c r="P11" s="111"/>
      <c r="Q11" s="112"/>
      <c r="R11" s="113">
        <f t="shared" si="0"/>
        <v>18</v>
      </c>
      <c r="S11" s="110">
        <f t="shared" si="1"/>
        <v>30</v>
      </c>
      <c r="T11" s="114">
        <f t="shared" si="2"/>
        <v>48</v>
      </c>
    </row>
    <row r="12" spans="1:20">
      <c r="A12" s="106" t="s">
        <v>34</v>
      </c>
      <c r="B12" s="107">
        <v>6</v>
      </c>
      <c r="C12" s="108">
        <v>12</v>
      </c>
      <c r="D12" s="109"/>
      <c r="E12" s="110"/>
      <c r="F12" s="107"/>
      <c r="G12" s="108"/>
      <c r="H12" s="108"/>
      <c r="I12" s="108"/>
      <c r="J12" s="108"/>
      <c r="K12" s="108"/>
      <c r="L12" s="108"/>
      <c r="M12" s="108"/>
      <c r="N12" s="109"/>
      <c r="O12" s="110"/>
      <c r="P12" s="111"/>
      <c r="Q12" s="112"/>
      <c r="R12" s="113">
        <f t="shared" si="0"/>
        <v>6</v>
      </c>
      <c r="S12" s="110">
        <f t="shared" si="1"/>
        <v>12</v>
      </c>
      <c r="T12" s="114">
        <f t="shared" si="2"/>
        <v>18</v>
      </c>
    </row>
    <row r="13" spans="1:20">
      <c r="A13" s="106" t="s">
        <v>35</v>
      </c>
      <c r="B13" s="107">
        <v>2</v>
      </c>
      <c r="C13" s="108">
        <v>11</v>
      </c>
      <c r="D13" s="109"/>
      <c r="E13" s="110"/>
      <c r="F13" s="107"/>
      <c r="G13" s="108"/>
      <c r="H13" s="108"/>
      <c r="I13" s="108"/>
      <c r="J13" s="108"/>
      <c r="K13" s="108"/>
      <c r="L13" s="108"/>
      <c r="M13" s="108"/>
      <c r="N13" s="109"/>
      <c r="O13" s="110"/>
      <c r="P13" s="111"/>
      <c r="Q13" s="112"/>
      <c r="R13" s="113">
        <f t="shared" si="0"/>
        <v>2</v>
      </c>
      <c r="S13" s="110">
        <f t="shared" si="1"/>
        <v>11</v>
      </c>
      <c r="T13" s="114">
        <f t="shared" si="2"/>
        <v>13</v>
      </c>
    </row>
    <row r="14" spans="1:20">
      <c r="A14" s="106" t="s">
        <v>36</v>
      </c>
      <c r="B14" s="107"/>
      <c r="C14" s="108">
        <v>5</v>
      </c>
      <c r="D14" s="109"/>
      <c r="E14" s="110">
        <v>5</v>
      </c>
      <c r="F14" s="107"/>
      <c r="G14" s="108"/>
      <c r="H14" s="108"/>
      <c r="I14" s="108"/>
      <c r="J14" s="108"/>
      <c r="K14" s="108"/>
      <c r="L14" s="108"/>
      <c r="M14" s="108"/>
      <c r="N14" s="109"/>
      <c r="O14" s="110"/>
      <c r="P14" s="111"/>
      <c r="Q14" s="112"/>
      <c r="R14" s="113"/>
      <c r="S14" s="110">
        <f t="shared" si="1"/>
        <v>10</v>
      </c>
      <c r="T14" s="114">
        <f t="shared" si="2"/>
        <v>10</v>
      </c>
    </row>
    <row r="15" spans="1:20">
      <c r="A15" s="106" t="s">
        <v>37</v>
      </c>
      <c r="B15" s="107">
        <v>3</v>
      </c>
      <c r="C15" s="108">
        <v>8</v>
      </c>
      <c r="D15" s="109"/>
      <c r="E15" s="110">
        <v>1</v>
      </c>
      <c r="F15" s="107"/>
      <c r="G15" s="108"/>
      <c r="H15" s="108"/>
      <c r="I15" s="108"/>
      <c r="J15" s="108"/>
      <c r="K15" s="108"/>
      <c r="L15" s="108"/>
      <c r="M15" s="108"/>
      <c r="N15" s="109"/>
      <c r="O15" s="110"/>
      <c r="P15" s="111"/>
      <c r="Q15" s="112"/>
      <c r="R15" s="113">
        <f t="shared" si="0"/>
        <v>3</v>
      </c>
      <c r="S15" s="110">
        <f t="shared" si="1"/>
        <v>9</v>
      </c>
      <c r="T15" s="114">
        <f t="shared" si="2"/>
        <v>12</v>
      </c>
    </row>
    <row r="16" spans="1:20">
      <c r="A16" s="106" t="s">
        <v>38</v>
      </c>
      <c r="B16" s="107">
        <v>5</v>
      </c>
      <c r="C16" s="108">
        <v>44</v>
      </c>
      <c r="D16" s="109"/>
      <c r="E16" s="110">
        <v>13</v>
      </c>
      <c r="F16" s="107"/>
      <c r="G16" s="108"/>
      <c r="H16" s="108"/>
      <c r="I16" s="108"/>
      <c r="J16" s="108"/>
      <c r="K16" s="108"/>
      <c r="L16" s="108"/>
      <c r="M16" s="108"/>
      <c r="N16" s="109"/>
      <c r="O16" s="110"/>
      <c r="P16" s="111"/>
      <c r="Q16" s="112"/>
      <c r="R16" s="113">
        <f t="shared" si="0"/>
        <v>5</v>
      </c>
      <c r="S16" s="110">
        <f t="shared" si="1"/>
        <v>57</v>
      </c>
      <c r="T16" s="114">
        <f t="shared" si="2"/>
        <v>62</v>
      </c>
    </row>
    <row r="17" spans="1:20">
      <c r="A17" s="106" t="s">
        <v>39</v>
      </c>
      <c r="B17" s="107">
        <v>1</v>
      </c>
      <c r="C17" s="108">
        <v>1</v>
      </c>
      <c r="D17" s="109"/>
      <c r="E17" s="110"/>
      <c r="F17" s="107"/>
      <c r="G17" s="108"/>
      <c r="H17" s="108"/>
      <c r="I17" s="108"/>
      <c r="J17" s="108"/>
      <c r="K17" s="108"/>
      <c r="L17" s="108"/>
      <c r="M17" s="108"/>
      <c r="N17" s="109"/>
      <c r="O17" s="110"/>
      <c r="P17" s="111"/>
      <c r="Q17" s="112"/>
      <c r="R17" s="113">
        <f t="shared" si="0"/>
        <v>1</v>
      </c>
      <c r="S17" s="110">
        <f t="shared" si="1"/>
        <v>1</v>
      </c>
      <c r="T17" s="114">
        <f t="shared" si="2"/>
        <v>2</v>
      </c>
    </row>
    <row r="18" spans="1:20">
      <c r="A18" s="106" t="s">
        <v>40</v>
      </c>
      <c r="B18" s="107"/>
      <c r="C18" s="108">
        <v>5</v>
      </c>
      <c r="D18" s="109"/>
      <c r="E18" s="110"/>
      <c r="F18" s="107"/>
      <c r="G18" s="108"/>
      <c r="H18" s="108"/>
      <c r="I18" s="108"/>
      <c r="J18" s="108"/>
      <c r="K18" s="108"/>
      <c r="L18" s="108"/>
      <c r="M18" s="108"/>
      <c r="N18" s="109"/>
      <c r="O18" s="110"/>
      <c r="P18" s="111"/>
      <c r="Q18" s="112"/>
      <c r="R18" s="113"/>
      <c r="S18" s="110">
        <f t="shared" si="1"/>
        <v>5</v>
      </c>
      <c r="T18" s="114">
        <f t="shared" si="2"/>
        <v>5</v>
      </c>
    </row>
    <row r="19" spans="1:20">
      <c r="A19" s="106" t="s">
        <v>41</v>
      </c>
      <c r="B19" s="107"/>
      <c r="C19" s="108"/>
      <c r="D19" s="109"/>
      <c r="E19" s="110">
        <v>117</v>
      </c>
      <c r="F19" s="107"/>
      <c r="G19" s="108"/>
      <c r="H19" s="108"/>
      <c r="I19" s="108"/>
      <c r="J19" s="108"/>
      <c r="K19" s="108"/>
      <c r="L19" s="108"/>
      <c r="M19" s="108"/>
      <c r="N19" s="109"/>
      <c r="O19" s="110"/>
      <c r="P19" s="111"/>
      <c r="Q19" s="112"/>
      <c r="R19" s="113"/>
      <c r="S19" s="110">
        <f t="shared" si="1"/>
        <v>117</v>
      </c>
      <c r="T19" s="114">
        <f t="shared" si="2"/>
        <v>117</v>
      </c>
    </row>
    <row r="20" spans="1:20" ht="14.25" thickBot="1">
      <c r="A20" s="115" t="s">
        <v>42</v>
      </c>
      <c r="B20" s="116">
        <f>SUM(B8:B19)</f>
        <v>80</v>
      </c>
      <c r="C20" s="117">
        <f t="shared" ref="C20:E20" si="3">SUM(C8:C19)</f>
        <v>221</v>
      </c>
      <c r="D20" s="118"/>
      <c r="E20" s="119">
        <f t="shared" si="3"/>
        <v>145</v>
      </c>
      <c r="F20" s="120"/>
      <c r="G20" s="121"/>
      <c r="H20" s="121"/>
      <c r="I20" s="121"/>
      <c r="J20" s="121"/>
      <c r="K20" s="121"/>
      <c r="L20" s="121"/>
      <c r="M20" s="121"/>
      <c r="N20" s="122"/>
      <c r="O20" s="123"/>
      <c r="P20" s="124"/>
      <c r="Q20" s="123"/>
      <c r="R20" s="125">
        <f t="shared" si="0"/>
        <v>80</v>
      </c>
      <c r="S20" s="119">
        <f t="shared" si="1"/>
        <v>366</v>
      </c>
      <c r="T20" s="126">
        <f t="shared" si="2"/>
        <v>446</v>
      </c>
    </row>
    <row r="21" spans="1:20" ht="15" thickTop="1" thickBot="1">
      <c r="A21" s="95" t="s">
        <v>4</v>
      </c>
      <c r="B21" s="276"/>
      <c r="C21" s="277"/>
      <c r="D21" s="278"/>
      <c r="E21" s="279"/>
      <c r="F21" s="276"/>
      <c r="G21" s="277"/>
      <c r="H21" s="277"/>
      <c r="I21" s="277"/>
      <c r="J21" s="277"/>
      <c r="K21" s="277"/>
      <c r="L21" s="277"/>
      <c r="M21" s="277"/>
      <c r="N21" s="278"/>
      <c r="O21" s="279"/>
      <c r="P21" s="280"/>
      <c r="Q21" s="279"/>
      <c r="R21" s="280"/>
      <c r="S21" s="279"/>
      <c r="T21" s="96"/>
    </row>
    <row r="22" spans="1:20" ht="14.25" thickTop="1">
      <c r="A22" s="97" t="s">
        <v>43</v>
      </c>
      <c r="B22" s="98"/>
      <c r="C22" s="99"/>
      <c r="D22" s="100"/>
      <c r="E22" s="101"/>
      <c r="F22" s="98">
        <v>2</v>
      </c>
      <c r="G22" s="99">
        <v>21</v>
      </c>
      <c r="H22" s="99"/>
      <c r="I22" s="99"/>
      <c r="J22" s="99">
        <v>3</v>
      </c>
      <c r="K22" s="99">
        <v>16</v>
      </c>
      <c r="L22" s="99"/>
      <c r="M22" s="99">
        <v>27</v>
      </c>
      <c r="N22" s="100"/>
      <c r="O22" s="101"/>
      <c r="P22" s="102"/>
      <c r="Q22" s="103"/>
      <c r="R22" s="104">
        <f>F22+H22+J22+L22+N22</f>
        <v>5</v>
      </c>
      <c r="S22" s="101">
        <f>G22+I22+K22+M22+O22</f>
        <v>64</v>
      </c>
      <c r="T22" s="105">
        <f>R22+S22</f>
        <v>69</v>
      </c>
    </row>
    <row r="23" spans="1:20">
      <c r="A23" s="106" t="s">
        <v>44</v>
      </c>
      <c r="B23" s="107"/>
      <c r="C23" s="108"/>
      <c r="D23" s="109"/>
      <c r="E23" s="110"/>
      <c r="F23" s="107">
        <v>1</v>
      </c>
      <c r="G23" s="108">
        <v>20</v>
      </c>
      <c r="H23" s="108"/>
      <c r="I23" s="108"/>
      <c r="J23" s="108">
        <v>3</v>
      </c>
      <c r="K23" s="108">
        <v>22</v>
      </c>
      <c r="L23" s="108"/>
      <c r="M23" s="108">
        <v>12</v>
      </c>
      <c r="N23" s="109"/>
      <c r="O23" s="110"/>
      <c r="P23" s="111"/>
      <c r="Q23" s="112"/>
      <c r="R23" s="113">
        <f t="shared" ref="R23:R36" si="4">F23+H23+J23+L23+N23</f>
        <v>4</v>
      </c>
      <c r="S23" s="110">
        <f t="shared" ref="S23:S36" si="5">G23+I23+K23+M23+O23</f>
        <v>54</v>
      </c>
      <c r="T23" s="114">
        <f t="shared" ref="T23:T37" si="6">R23+S23</f>
        <v>58</v>
      </c>
    </row>
    <row r="24" spans="1:20">
      <c r="A24" s="106" t="s">
        <v>45</v>
      </c>
      <c r="B24" s="107"/>
      <c r="C24" s="108"/>
      <c r="D24" s="109"/>
      <c r="E24" s="110"/>
      <c r="F24" s="107">
        <v>15</v>
      </c>
      <c r="G24" s="108">
        <v>112</v>
      </c>
      <c r="H24" s="108"/>
      <c r="I24" s="108"/>
      <c r="J24" s="108">
        <v>17</v>
      </c>
      <c r="K24" s="108">
        <v>41</v>
      </c>
      <c r="L24" s="108">
        <v>13</v>
      </c>
      <c r="M24" s="108">
        <v>41</v>
      </c>
      <c r="N24" s="109"/>
      <c r="O24" s="110"/>
      <c r="P24" s="111"/>
      <c r="Q24" s="112"/>
      <c r="R24" s="113">
        <f t="shared" si="4"/>
        <v>45</v>
      </c>
      <c r="S24" s="110">
        <f t="shared" si="5"/>
        <v>194</v>
      </c>
      <c r="T24" s="114">
        <f t="shared" si="6"/>
        <v>239</v>
      </c>
    </row>
    <row r="25" spans="1:20">
      <c r="A25" s="106" t="s">
        <v>46</v>
      </c>
      <c r="B25" s="107"/>
      <c r="C25" s="108"/>
      <c r="D25" s="109"/>
      <c r="E25" s="110"/>
      <c r="F25" s="107">
        <v>12</v>
      </c>
      <c r="G25" s="108">
        <v>79</v>
      </c>
      <c r="H25" s="108"/>
      <c r="I25" s="108"/>
      <c r="J25" s="108">
        <v>8</v>
      </c>
      <c r="K25" s="108">
        <v>33</v>
      </c>
      <c r="L25" s="108">
        <v>8</v>
      </c>
      <c r="M25" s="108">
        <v>23</v>
      </c>
      <c r="N25" s="109"/>
      <c r="O25" s="110">
        <v>3</v>
      </c>
      <c r="P25" s="111"/>
      <c r="Q25" s="112"/>
      <c r="R25" s="113">
        <f t="shared" si="4"/>
        <v>28</v>
      </c>
      <c r="S25" s="110">
        <f t="shared" si="5"/>
        <v>138</v>
      </c>
      <c r="T25" s="114">
        <f t="shared" si="6"/>
        <v>166</v>
      </c>
    </row>
    <row r="26" spans="1:20">
      <c r="A26" s="106" t="s">
        <v>47</v>
      </c>
      <c r="B26" s="107"/>
      <c r="C26" s="108"/>
      <c r="D26" s="109"/>
      <c r="E26" s="110"/>
      <c r="F26" s="107">
        <v>9</v>
      </c>
      <c r="G26" s="108">
        <v>23</v>
      </c>
      <c r="H26" s="108"/>
      <c r="I26" s="108"/>
      <c r="J26" s="108">
        <v>12</v>
      </c>
      <c r="K26" s="108">
        <v>47</v>
      </c>
      <c r="L26" s="108">
        <v>14</v>
      </c>
      <c r="M26" s="108">
        <v>47</v>
      </c>
      <c r="N26" s="109"/>
      <c r="O26" s="110">
        <v>3</v>
      </c>
      <c r="P26" s="111"/>
      <c r="Q26" s="112"/>
      <c r="R26" s="113">
        <f t="shared" si="4"/>
        <v>35</v>
      </c>
      <c r="S26" s="110">
        <f t="shared" si="5"/>
        <v>120</v>
      </c>
      <c r="T26" s="114">
        <f t="shared" si="6"/>
        <v>155</v>
      </c>
    </row>
    <row r="27" spans="1:20">
      <c r="A27" s="106" t="s">
        <v>48</v>
      </c>
      <c r="B27" s="107"/>
      <c r="C27" s="108"/>
      <c r="D27" s="109"/>
      <c r="E27" s="110"/>
      <c r="F27" s="107">
        <v>7</v>
      </c>
      <c r="G27" s="108">
        <v>20</v>
      </c>
      <c r="H27" s="108"/>
      <c r="I27" s="108">
        <v>3</v>
      </c>
      <c r="J27" s="108">
        <v>6</v>
      </c>
      <c r="K27" s="108">
        <v>29</v>
      </c>
      <c r="L27" s="108">
        <v>7</v>
      </c>
      <c r="M27" s="108">
        <v>24</v>
      </c>
      <c r="N27" s="109"/>
      <c r="O27" s="110"/>
      <c r="P27" s="111"/>
      <c r="Q27" s="112"/>
      <c r="R27" s="113">
        <f t="shared" si="4"/>
        <v>20</v>
      </c>
      <c r="S27" s="110">
        <f t="shared" si="5"/>
        <v>76</v>
      </c>
      <c r="T27" s="114">
        <f t="shared" si="6"/>
        <v>96</v>
      </c>
    </row>
    <row r="28" spans="1:20">
      <c r="A28" s="106" t="s">
        <v>49</v>
      </c>
      <c r="B28" s="107"/>
      <c r="C28" s="108"/>
      <c r="D28" s="109"/>
      <c r="E28" s="110"/>
      <c r="F28" s="107">
        <v>2</v>
      </c>
      <c r="G28" s="108">
        <v>122</v>
      </c>
      <c r="H28" s="108"/>
      <c r="I28" s="108"/>
      <c r="J28" s="108">
        <v>1</v>
      </c>
      <c r="K28" s="108">
        <v>15</v>
      </c>
      <c r="L28" s="108"/>
      <c r="M28" s="108">
        <v>7</v>
      </c>
      <c r="N28" s="109"/>
      <c r="O28" s="110">
        <v>1</v>
      </c>
      <c r="P28" s="111"/>
      <c r="Q28" s="112"/>
      <c r="R28" s="113">
        <f t="shared" si="4"/>
        <v>3</v>
      </c>
      <c r="S28" s="110">
        <f t="shared" si="5"/>
        <v>145</v>
      </c>
      <c r="T28" s="114">
        <f t="shared" si="6"/>
        <v>148</v>
      </c>
    </row>
    <row r="29" spans="1:20">
      <c r="A29" s="106" t="s">
        <v>50</v>
      </c>
      <c r="B29" s="107"/>
      <c r="C29" s="108"/>
      <c r="D29" s="109"/>
      <c r="E29" s="110"/>
      <c r="F29" s="107">
        <v>14</v>
      </c>
      <c r="G29" s="108">
        <v>101</v>
      </c>
      <c r="H29" s="108"/>
      <c r="I29" s="108"/>
      <c r="J29" s="108">
        <v>22</v>
      </c>
      <c r="K29" s="108">
        <v>120</v>
      </c>
      <c r="L29" s="108">
        <v>20</v>
      </c>
      <c r="M29" s="108">
        <v>76</v>
      </c>
      <c r="N29" s="109"/>
      <c r="O29" s="110">
        <v>3</v>
      </c>
      <c r="P29" s="111"/>
      <c r="Q29" s="112"/>
      <c r="R29" s="113">
        <f t="shared" si="4"/>
        <v>56</v>
      </c>
      <c r="S29" s="110">
        <f t="shared" si="5"/>
        <v>300</v>
      </c>
      <c r="T29" s="114">
        <f t="shared" si="6"/>
        <v>356</v>
      </c>
    </row>
    <row r="30" spans="1:20">
      <c r="A30" s="106" t="s">
        <v>51</v>
      </c>
      <c r="B30" s="107"/>
      <c r="C30" s="108"/>
      <c r="D30" s="109"/>
      <c r="E30" s="110"/>
      <c r="F30" s="107">
        <v>11</v>
      </c>
      <c r="G30" s="108">
        <v>87</v>
      </c>
      <c r="H30" s="108"/>
      <c r="I30" s="108"/>
      <c r="J30" s="108">
        <v>17</v>
      </c>
      <c r="K30" s="108">
        <v>90</v>
      </c>
      <c r="L30" s="108">
        <v>3</v>
      </c>
      <c r="M30" s="108">
        <v>31</v>
      </c>
      <c r="N30" s="109"/>
      <c r="O30" s="110"/>
      <c r="P30" s="111"/>
      <c r="Q30" s="112"/>
      <c r="R30" s="113">
        <f t="shared" si="4"/>
        <v>31</v>
      </c>
      <c r="S30" s="110">
        <f t="shared" si="5"/>
        <v>208</v>
      </c>
      <c r="T30" s="114">
        <f t="shared" si="6"/>
        <v>239</v>
      </c>
    </row>
    <row r="31" spans="1:20">
      <c r="A31" s="106" t="s">
        <v>52</v>
      </c>
      <c r="B31" s="107"/>
      <c r="C31" s="108"/>
      <c r="D31" s="109"/>
      <c r="E31" s="110"/>
      <c r="F31" s="107">
        <v>60</v>
      </c>
      <c r="G31" s="108">
        <v>508</v>
      </c>
      <c r="H31" s="108"/>
      <c r="I31" s="108"/>
      <c r="J31" s="108">
        <v>110</v>
      </c>
      <c r="K31" s="108">
        <v>404</v>
      </c>
      <c r="L31" s="108">
        <v>12</v>
      </c>
      <c r="M31" s="108">
        <v>147</v>
      </c>
      <c r="N31" s="109"/>
      <c r="O31" s="110">
        <v>1</v>
      </c>
      <c r="P31" s="111"/>
      <c r="Q31" s="112"/>
      <c r="R31" s="113">
        <f t="shared" si="4"/>
        <v>182</v>
      </c>
      <c r="S31" s="110">
        <f t="shared" si="5"/>
        <v>1060</v>
      </c>
      <c r="T31" s="114">
        <f t="shared" si="6"/>
        <v>1242</v>
      </c>
    </row>
    <row r="32" spans="1:20">
      <c r="A32" s="106" t="s">
        <v>53</v>
      </c>
      <c r="B32" s="107"/>
      <c r="C32" s="108"/>
      <c r="D32" s="109"/>
      <c r="E32" s="110"/>
      <c r="F32" s="107">
        <v>14</v>
      </c>
      <c r="G32" s="108">
        <v>102</v>
      </c>
      <c r="H32" s="108"/>
      <c r="I32" s="108"/>
      <c r="J32" s="108">
        <v>54</v>
      </c>
      <c r="K32" s="108">
        <v>118</v>
      </c>
      <c r="L32" s="108">
        <v>6</v>
      </c>
      <c r="M32" s="108">
        <v>73</v>
      </c>
      <c r="N32" s="109"/>
      <c r="O32" s="110">
        <v>3</v>
      </c>
      <c r="P32" s="111"/>
      <c r="Q32" s="112"/>
      <c r="R32" s="113">
        <f t="shared" si="4"/>
        <v>74</v>
      </c>
      <c r="S32" s="110">
        <f t="shared" si="5"/>
        <v>296</v>
      </c>
      <c r="T32" s="114">
        <f t="shared" si="6"/>
        <v>370</v>
      </c>
    </row>
    <row r="33" spans="1:20">
      <c r="A33" s="106" t="s">
        <v>54</v>
      </c>
      <c r="B33" s="107"/>
      <c r="C33" s="108"/>
      <c r="D33" s="109"/>
      <c r="E33" s="110"/>
      <c r="F33" s="107">
        <v>5</v>
      </c>
      <c r="G33" s="108">
        <v>34</v>
      </c>
      <c r="H33" s="108"/>
      <c r="I33" s="108">
        <v>1</v>
      </c>
      <c r="J33" s="108">
        <v>33</v>
      </c>
      <c r="K33" s="108">
        <v>78</v>
      </c>
      <c r="L33" s="108">
        <v>15</v>
      </c>
      <c r="M33" s="108">
        <v>24</v>
      </c>
      <c r="N33" s="109"/>
      <c r="O33" s="110"/>
      <c r="P33" s="111"/>
      <c r="Q33" s="112"/>
      <c r="R33" s="113">
        <f t="shared" si="4"/>
        <v>53</v>
      </c>
      <c r="S33" s="110">
        <f t="shared" si="5"/>
        <v>137</v>
      </c>
      <c r="T33" s="114">
        <f t="shared" si="6"/>
        <v>190</v>
      </c>
    </row>
    <row r="34" spans="1:20">
      <c r="A34" s="106" t="s">
        <v>55</v>
      </c>
      <c r="B34" s="107"/>
      <c r="C34" s="108"/>
      <c r="D34" s="109"/>
      <c r="E34" s="110"/>
      <c r="F34" s="107">
        <v>1</v>
      </c>
      <c r="G34" s="108">
        <v>10</v>
      </c>
      <c r="H34" s="108"/>
      <c r="I34" s="108"/>
      <c r="J34" s="108">
        <v>2</v>
      </c>
      <c r="K34" s="108">
        <v>9</v>
      </c>
      <c r="L34" s="108"/>
      <c r="M34" s="108">
        <v>4</v>
      </c>
      <c r="N34" s="109"/>
      <c r="O34" s="110"/>
      <c r="P34" s="111"/>
      <c r="Q34" s="112"/>
      <c r="R34" s="113">
        <f t="shared" si="4"/>
        <v>3</v>
      </c>
      <c r="S34" s="110">
        <f t="shared" si="5"/>
        <v>23</v>
      </c>
      <c r="T34" s="114">
        <f t="shared" si="6"/>
        <v>26</v>
      </c>
    </row>
    <row r="35" spans="1:20">
      <c r="A35" s="106" t="s">
        <v>56</v>
      </c>
      <c r="B35" s="107"/>
      <c r="C35" s="108"/>
      <c r="D35" s="109"/>
      <c r="E35" s="110"/>
      <c r="F35" s="107">
        <v>26</v>
      </c>
      <c r="G35" s="108">
        <v>249</v>
      </c>
      <c r="H35" s="108"/>
      <c r="I35" s="108"/>
      <c r="J35" s="108">
        <v>42</v>
      </c>
      <c r="K35" s="108">
        <v>125</v>
      </c>
      <c r="L35" s="108">
        <v>15</v>
      </c>
      <c r="M35" s="108">
        <v>61</v>
      </c>
      <c r="N35" s="109"/>
      <c r="O35" s="110"/>
      <c r="P35" s="111"/>
      <c r="Q35" s="112"/>
      <c r="R35" s="113">
        <f t="shared" si="4"/>
        <v>83</v>
      </c>
      <c r="S35" s="110">
        <f t="shared" si="5"/>
        <v>435</v>
      </c>
      <c r="T35" s="114">
        <f t="shared" si="6"/>
        <v>518</v>
      </c>
    </row>
    <row r="36" spans="1:20">
      <c r="A36" s="106" t="s">
        <v>57</v>
      </c>
      <c r="B36" s="107"/>
      <c r="C36" s="108"/>
      <c r="D36" s="109"/>
      <c r="E36" s="110"/>
      <c r="F36" s="107"/>
      <c r="G36" s="108"/>
      <c r="H36" s="108">
        <v>10</v>
      </c>
      <c r="I36" s="108">
        <v>133</v>
      </c>
      <c r="J36" s="108">
        <v>5</v>
      </c>
      <c r="K36" s="108">
        <v>10</v>
      </c>
      <c r="L36" s="108">
        <v>2</v>
      </c>
      <c r="M36" s="108">
        <v>18</v>
      </c>
      <c r="N36" s="109"/>
      <c r="O36" s="110"/>
      <c r="P36" s="111"/>
      <c r="Q36" s="112"/>
      <c r="R36" s="113">
        <f t="shared" si="4"/>
        <v>17</v>
      </c>
      <c r="S36" s="110">
        <f t="shared" si="5"/>
        <v>161</v>
      </c>
      <c r="T36" s="114">
        <f t="shared" si="6"/>
        <v>178</v>
      </c>
    </row>
    <row r="37" spans="1:20" ht="14.25" thickBot="1">
      <c r="A37" s="115" t="s">
        <v>42</v>
      </c>
      <c r="B37" s="120"/>
      <c r="C37" s="121"/>
      <c r="D37" s="122"/>
      <c r="E37" s="123"/>
      <c r="F37" s="116">
        <f>SUM(F22:F36)</f>
        <v>179</v>
      </c>
      <c r="G37" s="117">
        <f t="shared" ref="G37:O37" si="7">SUM(G22:G36)</f>
        <v>1488</v>
      </c>
      <c r="H37" s="117">
        <f t="shared" si="7"/>
        <v>10</v>
      </c>
      <c r="I37" s="117">
        <f t="shared" si="7"/>
        <v>137</v>
      </c>
      <c r="J37" s="117">
        <f t="shared" si="7"/>
        <v>335</v>
      </c>
      <c r="K37" s="117">
        <f t="shared" si="7"/>
        <v>1157</v>
      </c>
      <c r="L37" s="117">
        <f t="shared" si="7"/>
        <v>115</v>
      </c>
      <c r="M37" s="117">
        <f t="shared" si="7"/>
        <v>615</v>
      </c>
      <c r="N37" s="118"/>
      <c r="O37" s="119">
        <f t="shared" si="7"/>
        <v>14</v>
      </c>
      <c r="P37" s="124"/>
      <c r="Q37" s="123"/>
      <c r="R37" s="125">
        <f>SUM(R22:R36)</f>
        <v>639</v>
      </c>
      <c r="S37" s="119">
        <f>SUM(S22:S36)</f>
        <v>3411</v>
      </c>
      <c r="T37" s="126">
        <f t="shared" si="6"/>
        <v>4050</v>
      </c>
    </row>
    <row r="38" spans="1:20" ht="15" thickTop="1" thickBot="1">
      <c r="A38" s="95" t="s">
        <v>5</v>
      </c>
      <c r="B38" s="276"/>
      <c r="C38" s="277"/>
      <c r="D38" s="278"/>
      <c r="E38" s="279"/>
      <c r="F38" s="276"/>
      <c r="G38" s="277"/>
      <c r="H38" s="277"/>
      <c r="I38" s="277"/>
      <c r="J38" s="277"/>
      <c r="K38" s="277"/>
      <c r="L38" s="277"/>
      <c r="M38" s="277"/>
      <c r="N38" s="278"/>
      <c r="O38" s="279"/>
      <c r="P38" s="280"/>
      <c r="Q38" s="279"/>
      <c r="R38" s="280"/>
      <c r="S38" s="279"/>
      <c r="T38" s="96"/>
    </row>
    <row r="39" spans="1:20" ht="14.25" thickTop="1">
      <c r="A39" s="106" t="s">
        <v>58</v>
      </c>
      <c r="B39" s="127"/>
      <c r="C39" s="128"/>
      <c r="D39" s="129"/>
      <c r="E39" s="112"/>
      <c r="F39" s="127"/>
      <c r="G39" s="128"/>
      <c r="H39" s="128"/>
      <c r="I39" s="128"/>
      <c r="J39" s="128"/>
      <c r="K39" s="128"/>
      <c r="L39" s="128"/>
      <c r="M39" s="128"/>
      <c r="N39" s="129"/>
      <c r="O39" s="112"/>
      <c r="P39" s="111"/>
      <c r="Q39" s="112"/>
      <c r="R39" s="111"/>
      <c r="S39" s="112"/>
      <c r="T39" s="130"/>
    </row>
    <row r="40" spans="1:20">
      <c r="A40" s="106" t="s">
        <v>59</v>
      </c>
      <c r="B40" s="127"/>
      <c r="C40" s="128"/>
      <c r="D40" s="129"/>
      <c r="E40" s="112"/>
      <c r="F40" s="127"/>
      <c r="G40" s="128"/>
      <c r="H40" s="128"/>
      <c r="I40" s="128"/>
      <c r="J40" s="128"/>
      <c r="K40" s="128"/>
      <c r="L40" s="128"/>
      <c r="M40" s="128"/>
      <c r="N40" s="129"/>
      <c r="O40" s="112"/>
      <c r="P40" s="111"/>
      <c r="Q40" s="112">
        <v>2</v>
      </c>
      <c r="R40" s="111"/>
      <c r="S40" s="112">
        <v>2</v>
      </c>
      <c r="T40" s="130">
        <v>2</v>
      </c>
    </row>
    <row r="41" spans="1:20">
      <c r="A41" s="106" t="s">
        <v>60</v>
      </c>
      <c r="B41" s="127"/>
      <c r="C41" s="128"/>
      <c r="D41" s="129"/>
      <c r="E41" s="112"/>
      <c r="F41" s="127"/>
      <c r="G41" s="128"/>
      <c r="H41" s="128"/>
      <c r="I41" s="128"/>
      <c r="J41" s="128"/>
      <c r="K41" s="128"/>
      <c r="L41" s="128"/>
      <c r="M41" s="128"/>
      <c r="N41" s="129"/>
      <c r="O41" s="112"/>
      <c r="P41" s="111"/>
      <c r="Q41" s="112"/>
      <c r="R41" s="111"/>
      <c r="S41" s="112"/>
      <c r="T41" s="130"/>
    </row>
    <row r="42" spans="1:20">
      <c r="A42" s="106" t="s">
        <v>61</v>
      </c>
      <c r="B42" s="127"/>
      <c r="C42" s="128"/>
      <c r="D42" s="129"/>
      <c r="E42" s="112"/>
      <c r="F42" s="127"/>
      <c r="G42" s="128"/>
      <c r="H42" s="128"/>
      <c r="I42" s="128"/>
      <c r="J42" s="128"/>
      <c r="K42" s="128"/>
      <c r="L42" s="128"/>
      <c r="M42" s="128"/>
      <c r="N42" s="129"/>
      <c r="O42" s="112"/>
      <c r="P42" s="111"/>
      <c r="Q42" s="112"/>
      <c r="R42" s="111"/>
      <c r="S42" s="112"/>
      <c r="T42" s="130"/>
    </row>
    <row r="43" spans="1:20">
      <c r="A43" s="106" t="s">
        <v>62</v>
      </c>
      <c r="B43" s="127"/>
      <c r="C43" s="128"/>
      <c r="D43" s="129"/>
      <c r="E43" s="112"/>
      <c r="F43" s="127"/>
      <c r="G43" s="128"/>
      <c r="H43" s="128"/>
      <c r="I43" s="128"/>
      <c r="J43" s="128"/>
      <c r="K43" s="128"/>
      <c r="L43" s="128"/>
      <c r="M43" s="128"/>
      <c r="N43" s="129"/>
      <c r="O43" s="112"/>
      <c r="P43" s="111"/>
      <c r="Q43" s="112">
        <v>5</v>
      </c>
      <c r="R43" s="111"/>
      <c r="S43" s="112">
        <v>5</v>
      </c>
      <c r="T43" s="130">
        <v>5</v>
      </c>
    </row>
    <row r="44" spans="1:20">
      <c r="A44" s="106" t="s">
        <v>63</v>
      </c>
      <c r="B44" s="127"/>
      <c r="C44" s="128"/>
      <c r="D44" s="129"/>
      <c r="E44" s="112"/>
      <c r="F44" s="127"/>
      <c r="G44" s="128"/>
      <c r="H44" s="128"/>
      <c r="I44" s="128"/>
      <c r="J44" s="128"/>
      <c r="K44" s="128"/>
      <c r="L44" s="128"/>
      <c r="M44" s="128"/>
      <c r="N44" s="129"/>
      <c r="O44" s="112"/>
      <c r="P44" s="111"/>
      <c r="Q44" s="112"/>
      <c r="R44" s="111"/>
      <c r="S44" s="112"/>
      <c r="T44" s="130"/>
    </row>
    <row r="45" spans="1:20">
      <c r="A45" s="106" t="s">
        <v>64</v>
      </c>
      <c r="B45" s="127"/>
      <c r="C45" s="128"/>
      <c r="D45" s="129"/>
      <c r="E45" s="112"/>
      <c r="F45" s="127"/>
      <c r="G45" s="128"/>
      <c r="H45" s="128"/>
      <c r="I45" s="128"/>
      <c r="J45" s="128"/>
      <c r="K45" s="128"/>
      <c r="L45" s="128"/>
      <c r="M45" s="128"/>
      <c r="N45" s="129"/>
      <c r="O45" s="112"/>
      <c r="P45" s="111"/>
      <c r="Q45" s="112"/>
      <c r="R45" s="111"/>
      <c r="S45" s="112"/>
      <c r="T45" s="130"/>
    </row>
    <row r="46" spans="1:20">
      <c r="A46" s="106" t="s">
        <v>65</v>
      </c>
      <c r="B46" s="127"/>
      <c r="C46" s="128"/>
      <c r="D46" s="129"/>
      <c r="E46" s="112"/>
      <c r="F46" s="127"/>
      <c r="G46" s="128"/>
      <c r="H46" s="128"/>
      <c r="I46" s="128"/>
      <c r="J46" s="128"/>
      <c r="K46" s="128"/>
      <c r="L46" s="128"/>
      <c r="M46" s="128"/>
      <c r="N46" s="129"/>
      <c r="O46" s="112"/>
      <c r="P46" s="111"/>
      <c r="Q46" s="112"/>
      <c r="R46" s="111"/>
      <c r="S46" s="112"/>
      <c r="T46" s="130"/>
    </row>
    <row r="47" spans="1:20">
      <c r="A47" s="106" t="s">
        <v>66</v>
      </c>
      <c r="B47" s="127"/>
      <c r="C47" s="128"/>
      <c r="D47" s="129"/>
      <c r="E47" s="112"/>
      <c r="F47" s="127"/>
      <c r="G47" s="128"/>
      <c r="H47" s="128"/>
      <c r="I47" s="128"/>
      <c r="J47" s="128"/>
      <c r="K47" s="128"/>
      <c r="L47" s="128"/>
      <c r="M47" s="128"/>
      <c r="N47" s="129"/>
      <c r="O47" s="112"/>
      <c r="P47" s="111"/>
      <c r="Q47" s="112">
        <v>2</v>
      </c>
      <c r="R47" s="111"/>
      <c r="S47" s="112">
        <v>2</v>
      </c>
      <c r="T47" s="130">
        <v>2</v>
      </c>
    </row>
    <row r="48" spans="1:20">
      <c r="A48" s="106" t="s">
        <v>67</v>
      </c>
      <c r="B48" s="127"/>
      <c r="C48" s="128"/>
      <c r="D48" s="129"/>
      <c r="E48" s="112"/>
      <c r="F48" s="127"/>
      <c r="G48" s="128"/>
      <c r="H48" s="128"/>
      <c r="I48" s="128"/>
      <c r="J48" s="128"/>
      <c r="K48" s="128"/>
      <c r="L48" s="128"/>
      <c r="M48" s="128"/>
      <c r="N48" s="129"/>
      <c r="O48" s="112"/>
      <c r="P48" s="111"/>
      <c r="Q48" s="112">
        <v>7</v>
      </c>
      <c r="R48" s="111"/>
      <c r="S48" s="112">
        <v>7</v>
      </c>
      <c r="T48" s="130">
        <v>7</v>
      </c>
    </row>
    <row r="49" spans="1:20">
      <c r="A49" s="106" t="s">
        <v>68</v>
      </c>
      <c r="B49" s="127"/>
      <c r="C49" s="128"/>
      <c r="D49" s="129"/>
      <c r="E49" s="112"/>
      <c r="F49" s="127"/>
      <c r="G49" s="128"/>
      <c r="H49" s="128"/>
      <c r="I49" s="128"/>
      <c r="J49" s="128"/>
      <c r="K49" s="128"/>
      <c r="L49" s="128"/>
      <c r="M49" s="128"/>
      <c r="N49" s="129"/>
      <c r="O49" s="112"/>
      <c r="P49" s="111"/>
      <c r="Q49" s="112"/>
      <c r="R49" s="111"/>
      <c r="S49" s="112"/>
      <c r="T49" s="130"/>
    </row>
    <row r="50" spans="1:20" ht="14.25" thickBot="1">
      <c r="A50" s="131" t="s">
        <v>42</v>
      </c>
      <c r="B50" s="132"/>
      <c r="C50" s="133"/>
      <c r="D50" s="134"/>
      <c r="E50" s="135"/>
      <c r="F50" s="132"/>
      <c r="G50" s="133"/>
      <c r="H50" s="133"/>
      <c r="I50" s="133"/>
      <c r="J50" s="133"/>
      <c r="K50" s="133"/>
      <c r="L50" s="133"/>
      <c r="M50" s="133"/>
      <c r="N50" s="134"/>
      <c r="O50" s="135"/>
      <c r="P50" s="136"/>
      <c r="Q50" s="135">
        <f>SUM(Q39:Q49)</f>
        <v>16</v>
      </c>
      <c r="R50" s="136"/>
      <c r="S50" s="135">
        <f>SUM(S39:S49)</f>
        <v>16</v>
      </c>
      <c r="T50" s="137">
        <f>SUM(T39:T49)</f>
        <v>16</v>
      </c>
    </row>
    <row r="51" spans="1:20" ht="15" thickTop="1" thickBot="1">
      <c r="A51" s="138" t="s">
        <v>69</v>
      </c>
      <c r="B51" s="139">
        <v>80</v>
      </c>
      <c r="C51" s="140">
        <v>221</v>
      </c>
      <c r="D51" s="141"/>
      <c r="E51" s="142">
        <v>146</v>
      </c>
      <c r="F51" s="139">
        <v>179</v>
      </c>
      <c r="G51" s="140">
        <v>1488</v>
      </c>
      <c r="H51" s="140">
        <v>10</v>
      </c>
      <c r="I51" s="140">
        <v>137</v>
      </c>
      <c r="J51" s="140">
        <v>335</v>
      </c>
      <c r="K51" s="140">
        <v>1157</v>
      </c>
      <c r="L51" s="140">
        <v>115</v>
      </c>
      <c r="M51" s="140">
        <v>615</v>
      </c>
      <c r="N51" s="141"/>
      <c r="O51" s="142">
        <v>14</v>
      </c>
      <c r="P51" s="143"/>
      <c r="Q51" s="144">
        <v>16</v>
      </c>
      <c r="R51" s="145">
        <f>R20+R37+R50</f>
        <v>719</v>
      </c>
      <c r="S51" s="142">
        <f>S20+S37+S50</f>
        <v>3793</v>
      </c>
      <c r="T51" s="146">
        <f>R51+S51</f>
        <v>4512</v>
      </c>
    </row>
    <row r="52" spans="1:20" ht="14.25" thickTop="1">
      <c r="A52" s="87"/>
      <c r="B52" s="147"/>
      <c r="C52" s="147"/>
      <c r="D52" s="147"/>
      <c r="E52" s="147"/>
      <c r="F52" s="147"/>
      <c r="G52" s="147"/>
      <c r="H52" s="147"/>
      <c r="I52" s="147"/>
      <c r="J52" s="147"/>
      <c r="K52" s="147"/>
      <c r="L52" s="147"/>
      <c r="M52" s="147"/>
      <c r="N52" s="147"/>
      <c r="O52" s="147"/>
      <c r="P52" s="147"/>
      <c r="Q52" s="147"/>
      <c r="R52" s="147"/>
      <c r="S52" s="147"/>
      <c r="T52" s="147"/>
    </row>
    <row r="53" spans="1:20">
      <c r="A53" s="86" t="s">
        <v>222</v>
      </c>
    </row>
  </sheetData>
  <mergeCells count="26">
    <mergeCell ref="T4:T6"/>
    <mergeCell ref="B5:C5"/>
    <mergeCell ref="D5:E5"/>
    <mergeCell ref="F5:G5"/>
    <mergeCell ref="H5:I5"/>
    <mergeCell ref="A4:A6"/>
    <mergeCell ref="B4:E4"/>
    <mergeCell ref="F4:O4"/>
    <mergeCell ref="P4:Q4"/>
    <mergeCell ref="R4:S5"/>
    <mergeCell ref="B38:E38"/>
    <mergeCell ref="F38:O38"/>
    <mergeCell ref="P38:Q38"/>
    <mergeCell ref="R38:S38"/>
    <mergeCell ref="J5:K5"/>
    <mergeCell ref="L5:M5"/>
    <mergeCell ref="N5:O5"/>
    <mergeCell ref="P5:Q5"/>
    <mergeCell ref="B7:E7"/>
    <mergeCell ref="F7:O7"/>
    <mergeCell ref="P7:Q7"/>
    <mergeCell ref="R7:S7"/>
    <mergeCell ref="B21:E21"/>
    <mergeCell ref="F21:O21"/>
    <mergeCell ref="P21:Q21"/>
    <mergeCell ref="R21:S21"/>
  </mergeCells>
  <phoneticPr fontId="1"/>
  <printOptions horizontalCentered="1" verticalCentered="1"/>
  <pageMargins left="0" right="0" top="0" bottom="0"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0"/>
  <sheetViews>
    <sheetView view="pageBreakPreview" zoomScaleNormal="100" zoomScaleSheetLayoutView="100" workbookViewId="0"/>
  </sheetViews>
  <sheetFormatPr defaultRowHeight="13.5"/>
  <cols>
    <col min="1" max="1" width="17.625" style="86" customWidth="1"/>
    <col min="2" max="16384" width="9" style="86"/>
  </cols>
  <sheetData>
    <row r="1" spans="1:22">
      <c r="A1" s="87"/>
      <c r="B1" s="87"/>
      <c r="C1" s="87"/>
      <c r="D1" s="87"/>
      <c r="E1" s="87"/>
      <c r="F1" s="87"/>
      <c r="G1" s="87"/>
      <c r="H1" s="87"/>
      <c r="I1" s="87"/>
      <c r="J1" s="87"/>
      <c r="K1" s="87"/>
      <c r="L1" s="87"/>
      <c r="M1" s="87"/>
      <c r="N1" s="87"/>
      <c r="O1" s="87"/>
      <c r="P1" s="87"/>
      <c r="Q1" s="87"/>
      <c r="R1" s="87"/>
      <c r="S1" s="87"/>
      <c r="T1" s="87"/>
      <c r="U1" s="87"/>
      <c r="V1" s="87"/>
    </row>
    <row r="2" spans="1:22" ht="17.25">
      <c r="A2" s="87"/>
      <c r="B2" s="87"/>
      <c r="C2" s="87"/>
      <c r="D2" s="87"/>
      <c r="E2" s="87"/>
      <c r="F2" s="87"/>
      <c r="G2" s="88" t="s">
        <v>70</v>
      </c>
      <c r="H2" s="87"/>
      <c r="I2" s="87"/>
      <c r="J2" s="87"/>
      <c r="K2" s="87"/>
      <c r="L2" s="87"/>
      <c r="M2" s="87"/>
      <c r="N2" s="87"/>
      <c r="O2" s="87"/>
      <c r="P2" s="87"/>
      <c r="Q2" s="87"/>
      <c r="R2" s="87"/>
      <c r="S2" s="87"/>
      <c r="T2" s="87"/>
      <c r="U2" s="87"/>
      <c r="V2" s="87"/>
    </row>
    <row r="3" spans="1:22" ht="14.25" thickBot="1">
      <c r="A3" s="87"/>
      <c r="B3" s="87"/>
      <c r="C3" s="87"/>
      <c r="D3" s="87"/>
      <c r="E3" s="87"/>
      <c r="F3" s="87"/>
      <c r="G3" s="87"/>
      <c r="H3" s="87"/>
      <c r="I3" s="87"/>
      <c r="J3" s="87"/>
      <c r="K3" s="87"/>
      <c r="L3" s="87"/>
      <c r="M3" s="87"/>
      <c r="N3" s="87"/>
      <c r="O3" s="87"/>
      <c r="P3" s="87"/>
      <c r="Q3" s="87"/>
      <c r="R3" s="87"/>
      <c r="S3" s="87"/>
      <c r="T3" s="87"/>
      <c r="U3" s="87"/>
      <c r="V3" s="89" t="s">
        <v>1</v>
      </c>
    </row>
    <row r="4" spans="1:22" ht="14.25" thickTop="1">
      <c r="A4" s="297" t="s">
        <v>2</v>
      </c>
      <c r="B4" s="288" t="s">
        <v>29</v>
      </c>
      <c r="C4" s="289"/>
      <c r="D4" s="289"/>
      <c r="E4" s="289"/>
      <c r="F4" s="289"/>
      <c r="G4" s="290"/>
      <c r="H4" s="291"/>
      <c r="I4" s="288" t="s">
        <v>224</v>
      </c>
      <c r="J4" s="289"/>
      <c r="K4" s="289"/>
      <c r="L4" s="289"/>
      <c r="M4" s="289"/>
      <c r="N4" s="290"/>
      <c r="O4" s="291"/>
      <c r="P4" s="288" t="s">
        <v>6</v>
      </c>
      <c r="Q4" s="289"/>
      <c r="R4" s="289"/>
      <c r="S4" s="289"/>
      <c r="T4" s="290"/>
      <c r="U4" s="291"/>
      <c r="V4" s="293" t="s">
        <v>71</v>
      </c>
    </row>
    <row r="5" spans="1:22">
      <c r="A5" s="298"/>
      <c r="B5" s="296" t="s">
        <v>3</v>
      </c>
      <c r="C5" s="281"/>
      <c r="D5" s="281" t="s">
        <v>72</v>
      </c>
      <c r="E5" s="281"/>
      <c r="F5" s="281"/>
      <c r="G5" s="282"/>
      <c r="H5" s="283" t="s">
        <v>73</v>
      </c>
      <c r="I5" s="296" t="s">
        <v>3</v>
      </c>
      <c r="J5" s="281"/>
      <c r="K5" s="281" t="s">
        <v>72</v>
      </c>
      <c r="L5" s="281"/>
      <c r="M5" s="281"/>
      <c r="N5" s="282"/>
      <c r="O5" s="283" t="s">
        <v>73</v>
      </c>
      <c r="P5" s="296" t="s">
        <v>3</v>
      </c>
      <c r="Q5" s="281"/>
      <c r="R5" s="281" t="s">
        <v>72</v>
      </c>
      <c r="S5" s="281"/>
      <c r="T5" s="282"/>
      <c r="U5" s="283"/>
      <c r="V5" s="294"/>
    </row>
    <row r="6" spans="1:22" ht="14.25" thickBot="1">
      <c r="A6" s="299"/>
      <c r="B6" s="90" t="s">
        <v>3</v>
      </c>
      <c r="C6" s="91" t="s">
        <v>8</v>
      </c>
      <c r="D6" s="91" t="s">
        <v>9</v>
      </c>
      <c r="E6" s="91" t="s">
        <v>10</v>
      </c>
      <c r="F6" s="91" t="s">
        <v>11</v>
      </c>
      <c r="G6" s="92" t="s">
        <v>8</v>
      </c>
      <c r="H6" s="300"/>
      <c r="I6" s="90" t="s">
        <v>3</v>
      </c>
      <c r="J6" s="91" t="s">
        <v>8</v>
      </c>
      <c r="K6" s="91" t="s">
        <v>9</v>
      </c>
      <c r="L6" s="91" t="s">
        <v>10</v>
      </c>
      <c r="M6" s="91" t="s">
        <v>11</v>
      </c>
      <c r="N6" s="92" t="s">
        <v>8</v>
      </c>
      <c r="O6" s="300"/>
      <c r="P6" s="90" t="s">
        <v>3</v>
      </c>
      <c r="Q6" s="91" t="s">
        <v>8</v>
      </c>
      <c r="R6" s="91" t="s">
        <v>9</v>
      </c>
      <c r="S6" s="91" t="s">
        <v>10</v>
      </c>
      <c r="T6" s="92" t="s">
        <v>11</v>
      </c>
      <c r="U6" s="93" t="s">
        <v>8</v>
      </c>
      <c r="V6" s="295"/>
    </row>
    <row r="7" spans="1:22" ht="15" thickTop="1" thickBot="1">
      <c r="A7" s="175" t="s">
        <v>74</v>
      </c>
      <c r="B7" s="276"/>
      <c r="C7" s="277"/>
      <c r="D7" s="277"/>
      <c r="E7" s="277"/>
      <c r="F7" s="277"/>
      <c r="G7" s="278"/>
      <c r="H7" s="279"/>
      <c r="I7" s="276"/>
      <c r="J7" s="277"/>
      <c r="K7" s="277"/>
      <c r="L7" s="277"/>
      <c r="M7" s="277"/>
      <c r="N7" s="278"/>
      <c r="O7" s="279"/>
      <c r="P7" s="276"/>
      <c r="Q7" s="277"/>
      <c r="R7" s="277"/>
      <c r="S7" s="277"/>
      <c r="T7" s="278"/>
      <c r="U7" s="279"/>
      <c r="V7" s="96"/>
    </row>
    <row r="8" spans="1:22" ht="14.25" thickTop="1">
      <c r="A8" s="176" t="s">
        <v>76</v>
      </c>
      <c r="B8" s="98">
        <v>4</v>
      </c>
      <c r="C8" s="99"/>
      <c r="D8" s="99">
        <v>18</v>
      </c>
      <c r="E8" s="99"/>
      <c r="F8" s="99">
        <v>17</v>
      </c>
      <c r="G8" s="100">
        <v>4</v>
      </c>
      <c r="H8" s="101">
        <f>SUM(B8:G8)</f>
        <v>43</v>
      </c>
      <c r="I8" s="98">
        <v>6</v>
      </c>
      <c r="J8" s="99"/>
      <c r="K8" s="99">
        <v>18</v>
      </c>
      <c r="L8" s="99">
        <v>2</v>
      </c>
      <c r="M8" s="99">
        <v>33</v>
      </c>
      <c r="N8" s="100">
        <v>3</v>
      </c>
      <c r="O8" s="101">
        <f>SUM(I8:N8)</f>
        <v>62</v>
      </c>
      <c r="P8" s="98">
        <f>B8+I8</f>
        <v>10</v>
      </c>
      <c r="Q8" s="99"/>
      <c r="R8" s="99">
        <f t="shared" ref="Q8:U23" si="0">D8+K8</f>
        <v>36</v>
      </c>
      <c r="S8" s="99">
        <f t="shared" si="0"/>
        <v>2</v>
      </c>
      <c r="T8" s="100">
        <f t="shared" si="0"/>
        <v>50</v>
      </c>
      <c r="U8" s="101">
        <f t="shared" si="0"/>
        <v>7</v>
      </c>
      <c r="V8" s="105">
        <f>SUM(P8:U8)</f>
        <v>105</v>
      </c>
    </row>
    <row r="9" spans="1:22">
      <c r="A9" s="177" t="s">
        <v>84</v>
      </c>
      <c r="B9" s="107">
        <v>5</v>
      </c>
      <c r="C9" s="108"/>
      <c r="D9" s="108">
        <v>8</v>
      </c>
      <c r="E9" s="108">
        <v>1</v>
      </c>
      <c r="F9" s="108">
        <v>6</v>
      </c>
      <c r="G9" s="109">
        <v>4</v>
      </c>
      <c r="H9" s="101">
        <f t="shared" ref="H9:H27" si="1">SUM(B9:G9)</f>
        <v>24</v>
      </c>
      <c r="I9" s="107"/>
      <c r="J9" s="108">
        <v>1</v>
      </c>
      <c r="K9" s="108">
        <v>19</v>
      </c>
      <c r="L9" s="108">
        <v>9</v>
      </c>
      <c r="M9" s="108">
        <v>25</v>
      </c>
      <c r="N9" s="109">
        <v>3</v>
      </c>
      <c r="O9" s="110">
        <f t="shared" ref="O9:O27" si="2">SUM(I9:N9)</f>
        <v>57</v>
      </c>
      <c r="P9" s="98">
        <f t="shared" ref="P9:P26" si="3">B9+I9</f>
        <v>5</v>
      </c>
      <c r="Q9" s="108">
        <f t="shared" si="0"/>
        <v>1</v>
      </c>
      <c r="R9" s="108">
        <f t="shared" si="0"/>
        <v>27</v>
      </c>
      <c r="S9" s="108">
        <f t="shared" si="0"/>
        <v>10</v>
      </c>
      <c r="T9" s="109">
        <f t="shared" si="0"/>
        <v>31</v>
      </c>
      <c r="U9" s="110">
        <f t="shared" si="0"/>
        <v>7</v>
      </c>
      <c r="V9" s="105">
        <f t="shared" ref="V9:V27" si="4">SUM(P9:U9)</f>
        <v>81</v>
      </c>
    </row>
    <row r="10" spans="1:22">
      <c r="A10" s="177" t="s">
        <v>86</v>
      </c>
      <c r="B10" s="107">
        <v>33</v>
      </c>
      <c r="C10" s="108"/>
      <c r="D10" s="108">
        <v>21</v>
      </c>
      <c r="E10" s="108">
        <v>1</v>
      </c>
      <c r="F10" s="108">
        <v>33</v>
      </c>
      <c r="G10" s="109">
        <v>11</v>
      </c>
      <c r="H10" s="101">
        <f t="shared" si="1"/>
        <v>99</v>
      </c>
      <c r="I10" s="107">
        <v>46</v>
      </c>
      <c r="J10" s="108">
        <v>14</v>
      </c>
      <c r="K10" s="108">
        <v>73</v>
      </c>
      <c r="L10" s="108">
        <v>8</v>
      </c>
      <c r="M10" s="108">
        <v>141</v>
      </c>
      <c r="N10" s="109">
        <v>28</v>
      </c>
      <c r="O10" s="110">
        <f t="shared" si="2"/>
        <v>310</v>
      </c>
      <c r="P10" s="98">
        <f t="shared" si="3"/>
        <v>79</v>
      </c>
      <c r="Q10" s="108">
        <f t="shared" si="0"/>
        <v>14</v>
      </c>
      <c r="R10" s="108">
        <f t="shared" si="0"/>
        <v>94</v>
      </c>
      <c r="S10" s="108">
        <f t="shared" si="0"/>
        <v>9</v>
      </c>
      <c r="T10" s="109">
        <f t="shared" si="0"/>
        <v>174</v>
      </c>
      <c r="U10" s="110">
        <f t="shared" si="0"/>
        <v>39</v>
      </c>
      <c r="V10" s="105">
        <f t="shared" si="4"/>
        <v>409</v>
      </c>
    </row>
    <row r="11" spans="1:22">
      <c r="A11" s="177" t="s">
        <v>90</v>
      </c>
      <c r="B11" s="107"/>
      <c r="C11" s="108"/>
      <c r="D11" s="108">
        <v>4</v>
      </c>
      <c r="E11" s="108"/>
      <c r="F11" s="108">
        <v>2</v>
      </c>
      <c r="G11" s="109"/>
      <c r="H11" s="101">
        <f t="shared" si="1"/>
        <v>6</v>
      </c>
      <c r="I11" s="107"/>
      <c r="J11" s="108"/>
      <c r="K11" s="108">
        <v>4</v>
      </c>
      <c r="L11" s="108">
        <v>4</v>
      </c>
      <c r="M11" s="108">
        <v>1</v>
      </c>
      <c r="N11" s="109">
        <v>1</v>
      </c>
      <c r="O11" s="110">
        <f t="shared" si="2"/>
        <v>10</v>
      </c>
      <c r="P11" s="98"/>
      <c r="Q11" s="108"/>
      <c r="R11" s="108">
        <f t="shared" si="0"/>
        <v>8</v>
      </c>
      <c r="S11" s="108">
        <f t="shared" si="0"/>
        <v>4</v>
      </c>
      <c r="T11" s="109">
        <f t="shared" si="0"/>
        <v>3</v>
      </c>
      <c r="U11" s="110">
        <f t="shared" si="0"/>
        <v>1</v>
      </c>
      <c r="V11" s="105">
        <f t="shared" si="4"/>
        <v>16</v>
      </c>
    </row>
    <row r="12" spans="1:22">
      <c r="A12" s="177" t="s">
        <v>83</v>
      </c>
      <c r="B12" s="107">
        <v>6</v>
      </c>
      <c r="C12" s="108"/>
      <c r="D12" s="108">
        <v>1</v>
      </c>
      <c r="E12" s="108">
        <v>1</v>
      </c>
      <c r="F12" s="108">
        <v>1</v>
      </c>
      <c r="G12" s="109"/>
      <c r="H12" s="101">
        <f t="shared" si="1"/>
        <v>9</v>
      </c>
      <c r="I12" s="107">
        <v>2</v>
      </c>
      <c r="J12" s="108">
        <v>4</v>
      </c>
      <c r="K12" s="108">
        <v>4</v>
      </c>
      <c r="L12" s="108">
        <v>8</v>
      </c>
      <c r="M12" s="108">
        <v>5</v>
      </c>
      <c r="N12" s="109">
        <v>1</v>
      </c>
      <c r="O12" s="110">
        <f t="shared" si="2"/>
        <v>24</v>
      </c>
      <c r="P12" s="98">
        <f t="shared" si="3"/>
        <v>8</v>
      </c>
      <c r="Q12" s="108">
        <f t="shared" si="0"/>
        <v>4</v>
      </c>
      <c r="R12" s="108">
        <f t="shared" si="0"/>
        <v>5</v>
      </c>
      <c r="S12" s="108">
        <f t="shared" si="0"/>
        <v>9</v>
      </c>
      <c r="T12" s="109">
        <f t="shared" si="0"/>
        <v>6</v>
      </c>
      <c r="U12" s="110">
        <f t="shared" si="0"/>
        <v>1</v>
      </c>
      <c r="V12" s="105">
        <f t="shared" si="4"/>
        <v>33</v>
      </c>
    </row>
    <row r="13" spans="1:22">
      <c r="A13" s="177" t="s">
        <v>79</v>
      </c>
      <c r="B13" s="107"/>
      <c r="C13" s="108"/>
      <c r="D13" s="108">
        <v>1</v>
      </c>
      <c r="E13" s="108"/>
      <c r="F13" s="108">
        <v>7</v>
      </c>
      <c r="G13" s="109">
        <v>2</v>
      </c>
      <c r="H13" s="101">
        <f t="shared" si="1"/>
        <v>10</v>
      </c>
      <c r="I13" s="107"/>
      <c r="J13" s="108"/>
      <c r="K13" s="108">
        <v>8</v>
      </c>
      <c r="L13" s="108"/>
      <c r="M13" s="108">
        <v>2</v>
      </c>
      <c r="N13" s="109">
        <v>1</v>
      </c>
      <c r="O13" s="110">
        <f t="shared" si="2"/>
        <v>11</v>
      </c>
      <c r="P13" s="98"/>
      <c r="Q13" s="108"/>
      <c r="R13" s="108">
        <f t="shared" si="0"/>
        <v>9</v>
      </c>
      <c r="S13" s="108"/>
      <c r="T13" s="109">
        <f t="shared" si="0"/>
        <v>9</v>
      </c>
      <c r="U13" s="110">
        <f t="shared" si="0"/>
        <v>3</v>
      </c>
      <c r="V13" s="105">
        <f t="shared" si="4"/>
        <v>21</v>
      </c>
    </row>
    <row r="14" spans="1:22">
      <c r="A14" s="177" t="s">
        <v>81</v>
      </c>
      <c r="B14" s="107">
        <v>14</v>
      </c>
      <c r="C14" s="108"/>
      <c r="D14" s="108">
        <v>13</v>
      </c>
      <c r="E14" s="108"/>
      <c r="F14" s="108">
        <v>18</v>
      </c>
      <c r="G14" s="109">
        <v>5</v>
      </c>
      <c r="H14" s="101">
        <f t="shared" si="1"/>
        <v>50</v>
      </c>
      <c r="I14" s="107"/>
      <c r="J14" s="108">
        <v>8</v>
      </c>
      <c r="K14" s="108">
        <v>16</v>
      </c>
      <c r="L14" s="108">
        <v>2</v>
      </c>
      <c r="M14" s="108">
        <v>21</v>
      </c>
      <c r="N14" s="109">
        <v>2</v>
      </c>
      <c r="O14" s="110">
        <f t="shared" si="2"/>
        <v>49</v>
      </c>
      <c r="P14" s="98">
        <f t="shared" si="3"/>
        <v>14</v>
      </c>
      <c r="Q14" s="108">
        <f t="shared" si="0"/>
        <v>8</v>
      </c>
      <c r="R14" s="108">
        <f t="shared" si="0"/>
        <v>29</v>
      </c>
      <c r="S14" s="108">
        <f t="shared" si="0"/>
        <v>2</v>
      </c>
      <c r="T14" s="109">
        <f t="shared" si="0"/>
        <v>39</v>
      </c>
      <c r="U14" s="110">
        <f t="shared" si="0"/>
        <v>7</v>
      </c>
      <c r="V14" s="105">
        <f t="shared" si="4"/>
        <v>99</v>
      </c>
    </row>
    <row r="15" spans="1:22">
      <c r="A15" s="177" t="s">
        <v>94</v>
      </c>
      <c r="B15" s="107"/>
      <c r="C15" s="108"/>
      <c r="D15" s="108"/>
      <c r="E15" s="108"/>
      <c r="F15" s="108"/>
      <c r="G15" s="109"/>
      <c r="H15" s="101">
        <f t="shared" si="1"/>
        <v>0</v>
      </c>
      <c r="I15" s="107">
        <v>13</v>
      </c>
      <c r="J15" s="108">
        <v>8</v>
      </c>
      <c r="K15" s="108">
        <v>36</v>
      </c>
      <c r="L15" s="108">
        <v>1</v>
      </c>
      <c r="M15" s="108">
        <v>97</v>
      </c>
      <c r="N15" s="109">
        <v>16</v>
      </c>
      <c r="O15" s="110">
        <f t="shared" si="2"/>
        <v>171</v>
      </c>
      <c r="P15" s="98">
        <f t="shared" si="3"/>
        <v>13</v>
      </c>
      <c r="Q15" s="108">
        <f t="shared" si="0"/>
        <v>8</v>
      </c>
      <c r="R15" s="108">
        <f t="shared" si="0"/>
        <v>36</v>
      </c>
      <c r="S15" s="108">
        <f t="shared" si="0"/>
        <v>1</v>
      </c>
      <c r="T15" s="109">
        <f t="shared" si="0"/>
        <v>97</v>
      </c>
      <c r="U15" s="110">
        <f t="shared" si="0"/>
        <v>16</v>
      </c>
      <c r="V15" s="105">
        <f t="shared" si="4"/>
        <v>171</v>
      </c>
    </row>
    <row r="16" spans="1:22">
      <c r="A16" s="177" t="s">
        <v>89</v>
      </c>
      <c r="B16" s="107">
        <f>1+1</f>
        <v>2</v>
      </c>
      <c r="C16" s="108"/>
      <c r="D16" s="108">
        <v>14</v>
      </c>
      <c r="E16" s="108">
        <v>1</v>
      </c>
      <c r="F16" s="108">
        <f>90+1+1</f>
        <v>92</v>
      </c>
      <c r="G16" s="109">
        <f>33+1</f>
        <v>34</v>
      </c>
      <c r="H16" s="101">
        <f t="shared" si="1"/>
        <v>143</v>
      </c>
      <c r="I16" s="107">
        <f>126+4</f>
        <v>130</v>
      </c>
      <c r="J16" s="108">
        <f>29+3</f>
        <v>32</v>
      </c>
      <c r="K16" s="108">
        <f>1152+9+1</f>
        <v>1162</v>
      </c>
      <c r="L16" s="108">
        <f>62+1</f>
        <v>63</v>
      </c>
      <c r="M16" s="108">
        <f>658+3</f>
        <v>661</v>
      </c>
      <c r="N16" s="109">
        <f>424+16</f>
        <v>440</v>
      </c>
      <c r="O16" s="110">
        <f t="shared" si="2"/>
        <v>2488</v>
      </c>
      <c r="P16" s="98">
        <f t="shared" si="3"/>
        <v>132</v>
      </c>
      <c r="Q16" s="108">
        <f t="shared" si="0"/>
        <v>32</v>
      </c>
      <c r="R16" s="108">
        <f t="shared" si="0"/>
        <v>1176</v>
      </c>
      <c r="S16" s="108">
        <f t="shared" si="0"/>
        <v>64</v>
      </c>
      <c r="T16" s="109">
        <f t="shared" si="0"/>
        <v>753</v>
      </c>
      <c r="U16" s="110">
        <f t="shared" si="0"/>
        <v>474</v>
      </c>
      <c r="V16" s="105">
        <f t="shared" si="4"/>
        <v>2631</v>
      </c>
    </row>
    <row r="17" spans="1:22">
      <c r="A17" s="177" t="s">
        <v>77</v>
      </c>
      <c r="B17" s="107">
        <v>1</v>
      </c>
      <c r="C17" s="108"/>
      <c r="D17" s="108">
        <v>3</v>
      </c>
      <c r="E17" s="108"/>
      <c r="F17" s="108">
        <v>1</v>
      </c>
      <c r="G17" s="109">
        <v>1</v>
      </c>
      <c r="H17" s="101">
        <f t="shared" si="1"/>
        <v>6</v>
      </c>
      <c r="I17" s="107"/>
      <c r="J17" s="108"/>
      <c r="K17" s="108">
        <v>7</v>
      </c>
      <c r="L17" s="108">
        <v>7</v>
      </c>
      <c r="M17" s="108">
        <v>7</v>
      </c>
      <c r="N17" s="109"/>
      <c r="O17" s="110">
        <f t="shared" si="2"/>
        <v>21</v>
      </c>
      <c r="P17" s="98">
        <f t="shared" si="3"/>
        <v>1</v>
      </c>
      <c r="Q17" s="108"/>
      <c r="R17" s="108">
        <f t="shared" si="0"/>
        <v>10</v>
      </c>
      <c r="S17" s="108">
        <f t="shared" si="0"/>
        <v>7</v>
      </c>
      <c r="T17" s="109">
        <f t="shared" si="0"/>
        <v>8</v>
      </c>
      <c r="U17" s="110">
        <f t="shared" si="0"/>
        <v>1</v>
      </c>
      <c r="V17" s="105">
        <f t="shared" si="4"/>
        <v>27</v>
      </c>
    </row>
    <row r="18" spans="1:22">
      <c r="A18" s="177" t="s">
        <v>75</v>
      </c>
      <c r="B18" s="107"/>
      <c r="C18" s="108"/>
      <c r="D18" s="108">
        <v>2</v>
      </c>
      <c r="E18" s="108"/>
      <c r="F18" s="108">
        <v>7</v>
      </c>
      <c r="G18" s="109"/>
      <c r="H18" s="101">
        <f t="shared" si="1"/>
        <v>9</v>
      </c>
      <c r="I18" s="107"/>
      <c r="J18" s="108"/>
      <c r="K18" s="108">
        <v>5</v>
      </c>
      <c r="L18" s="108"/>
      <c r="M18" s="108">
        <v>2</v>
      </c>
      <c r="N18" s="109"/>
      <c r="O18" s="110">
        <f t="shared" si="2"/>
        <v>7</v>
      </c>
      <c r="P18" s="98"/>
      <c r="Q18" s="108"/>
      <c r="R18" s="108">
        <f t="shared" si="0"/>
        <v>7</v>
      </c>
      <c r="S18" s="108"/>
      <c r="T18" s="109">
        <f t="shared" si="0"/>
        <v>9</v>
      </c>
      <c r="U18" s="110"/>
      <c r="V18" s="105">
        <f t="shared" si="4"/>
        <v>16</v>
      </c>
    </row>
    <row r="19" spans="1:22">
      <c r="A19" s="177" t="s">
        <v>78</v>
      </c>
      <c r="B19" s="107"/>
      <c r="C19" s="108"/>
      <c r="D19" s="108">
        <v>3</v>
      </c>
      <c r="E19" s="108"/>
      <c r="F19" s="108">
        <v>16</v>
      </c>
      <c r="G19" s="109">
        <v>1</v>
      </c>
      <c r="H19" s="101">
        <f t="shared" si="1"/>
        <v>20</v>
      </c>
      <c r="I19" s="107"/>
      <c r="J19" s="108"/>
      <c r="K19" s="108">
        <v>13</v>
      </c>
      <c r="L19" s="108">
        <v>1</v>
      </c>
      <c r="M19" s="108">
        <v>5</v>
      </c>
      <c r="N19" s="109"/>
      <c r="O19" s="110">
        <f t="shared" si="2"/>
        <v>19</v>
      </c>
      <c r="P19" s="98"/>
      <c r="Q19" s="108"/>
      <c r="R19" s="108">
        <f t="shared" si="0"/>
        <v>16</v>
      </c>
      <c r="S19" s="108">
        <f t="shared" si="0"/>
        <v>1</v>
      </c>
      <c r="T19" s="109">
        <f t="shared" si="0"/>
        <v>21</v>
      </c>
      <c r="U19" s="110">
        <f t="shared" si="0"/>
        <v>1</v>
      </c>
      <c r="V19" s="105">
        <f t="shared" si="4"/>
        <v>39</v>
      </c>
    </row>
    <row r="20" spans="1:22">
      <c r="A20" s="177" t="s">
        <v>85</v>
      </c>
      <c r="B20" s="107">
        <v>1</v>
      </c>
      <c r="C20" s="108"/>
      <c r="D20" s="108">
        <v>9</v>
      </c>
      <c r="E20" s="108"/>
      <c r="F20" s="108">
        <v>12</v>
      </c>
      <c r="G20" s="109">
        <v>4</v>
      </c>
      <c r="H20" s="101">
        <f t="shared" si="1"/>
        <v>26</v>
      </c>
      <c r="I20" s="107">
        <v>1</v>
      </c>
      <c r="J20" s="108">
        <v>1</v>
      </c>
      <c r="K20" s="108">
        <v>10</v>
      </c>
      <c r="L20" s="108">
        <v>8</v>
      </c>
      <c r="M20" s="108">
        <v>4</v>
      </c>
      <c r="N20" s="109">
        <v>1</v>
      </c>
      <c r="O20" s="110">
        <f t="shared" si="2"/>
        <v>25</v>
      </c>
      <c r="P20" s="98">
        <f t="shared" si="3"/>
        <v>2</v>
      </c>
      <c r="Q20" s="108">
        <f t="shared" si="0"/>
        <v>1</v>
      </c>
      <c r="R20" s="108">
        <f t="shared" si="0"/>
        <v>19</v>
      </c>
      <c r="S20" s="108">
        <f t="shared" si="0"/>
        <v>8</v>
      </c>
      <c r="T20" s="109">
        <f t="shared" si="0"/>
        <v>16</v>
      </c>
      <c r="U20" s="110">
        <f t="shared" si="0"/>
        <v>5</v>
      </c>
      <c r="V20" s="105">
        <f t="shared" si="4"/>
        <v>51</v>
      </c>
    </row>
    <row r="21" spans="1:22">
      <c r="A21" s="177" t="s">
        <v>91</v>
      </c>
      <c r="B21" s="107"/>
      <c r="C21" s="108"/>
      <c r="D21" s="108"/>
      <c r="E21" s="108"/>
      <c r="F21" s="108"/>
      <c r="G21" s="109"/>
      <c r="H21" s="101">
        <f t="shared" si="1"/>
        <v>0</v>
      </c>
      <c r="I21" s="107"/>
      <c r="J21" s="108"/>
      <c r="K21" s="108">
        <v>1</v>
      </c>
      <c r="L21" s="108">
        <v>2</v>
      </c>
      <c r="M21" s="108"/>
      <c r="N21" s="109"/>
      <c r="O21" s="110">
        <f t="shared" si="2"/>
        <v>3</v>
      </c>
      <c r="P21" s="98"/>
      <c r="Q21" s="108"/>
      <c r="R21" s="108">
        <f t="shared" si="0"/>
        <v>1</v>
      </c>
      <c r="S21" s="108">
        <f t="shared" si="0"/>
        <v>2</v>
      </c>
      <c r="T21" s="109"/>
      <c r="U21" s="110"/>
      <c r="V21" s="105">
        <f t="shared" si="4"/>
        <v>3</v>
      </c>
    </row>
    <row r="22" spans="1:22">
      <c r="A22" s="177" t="s">
        <v>93</v>
      </c>
      <c r="B22" s="107"/>
      <c r="C22" s="108"/>
      <c r="D22" s="108"/>
      <c r="E22" s="108"/>
      <c r="F22" s="108">
        <v>1</v>
      </c>
      <c r="G22" s="109"/>
      <c r="H22" s="101">
        <f t="shared" si="1"/>
        <v>1</v>
      </c>
      <c r="I22" s="107"/>
      <c r="J22" s="108"/>
      <c r="K22" s="108"/>
      <c r="L22" s="108"/>
      <c r="M22" s="108"/>
      <c r="N22" s="109"/>
      <c r="O22" s="110">
        <f t="shared" si="2"/>
        <v>0</v>
      </c>
      <c r="P22" s="98"/>
      <c r="Q22" s="108"/>
      <c r="R22" s="108"/>
      <c r="S22" s="108"/>
      <c r="T22" s="109">
        <f t="shared" si="0"/>
        <v>1</v>
      </c>
      <c r="U22" s="110"/>
      <c r="V22" s="105">
        <f t="shared" si="4"/>
        <v>1</v>
      </c>
    </row>
    <row r="23" spans="1:22">
      <c r="A23" s="177" t="s">
        <v>88</v>
      </c>
      <c r="B23" s="107">
        <v>1</v>
      </c>
      <c r="C23" s="108"/>
      <c r="D23" s="108">
        <v>4</v>
      </c>
      <c r="E23" s="108"/>
      <c r="F23" s="108">
        <v>4</v>
      </c>
      <c r="G23" s="109">
        <v>5</v>
      </c>
      <c r="H23" s="101">
        <f t="shared" si="1"/>
        <v>14</v>
      </c>
      <c r="I23" s="107">
        <v>1</v>
      </c>
      <c r="J23" s="108">
        <v>2</v>
      </c>
      <c r="K23" s="108">
        <v>16</v>
      </c>
      <c r="L23" s="108"/>
      <c r="M23" s="108">
        <v>15</v>
      </c>
      <c r="N23" s="109">
        <v>5</v>
      </c>
      <c r="O23" s="110">
        <f t="shared" si="2"/>
        <v>39</v>
      </c>
      <c r="P23" s="98">
        <f t="shared" si="3"/>
        <v>2</v>
      </c>
      <c r="Q23" s="108">
        <f t="shared" si="0"/>
        <v>2</v>
      </c>
      <c r="R23" s="108">
        <f t="shared" si="0"/>
        <v>20</v>
      </c>
      <c r="S23" s="108"/>
      <c r="T23" s="109">
        <f t="shared" si="0"/>
        <v>19</v>
      </c>
      <c r="U23" s="110">
        <f t="shared" si="0"/>
        <v>10</v>
      </c>
      <c r="V23" s="105">
        <f t="shared" si="4"/>
        <v>53</v>
      </c>
    </row>
    <row r="24" spans="1:22">
      <c r="A24" s="177" t="s">
        <v>82</v>
      </c>
      <c r="B24" s="107">
        <v>1</v>
      </c>
      <c r="C24" s="108"/>
      <c r="D24" s="108">
        <v>5</v>
      </c>
      <c r="E24" s="108"/>
      <c r="F24" s="108">
        <v>6</v>
      </c>
      <c r="G24" s="109">
        <v>1</v>
      </c>
      <c r="H24" s="101">
        <f t="shared" si="1"/>
        <v>13</v>
      </c>
      <c r="I24" s="107">
        <v>1</v>
      </c>
      <c r="J24" s="108">
        <v>2</v>
      </c>
      <c r="K24" s="108">
        <v>6</v>
      </c>
      <c r="L24" s="108">
        <v>2</v>
      </c>
      <c r="M24" s="108">
        <v>8</v>
      </c>
      <c r="N24" s="109">
        <v>2</v>
      </c>
      <c r="O24" s="110">
        <f t="shared" si="2"/>
        <v>21</v>
      </c>
      <c r="P24" s="98">
        <f t="shared" si="3"/>
        <v>2</v>
      </c>
      <c r="Q24" s="108">
        <f t="shared" ref="Q24" si="5">C24+J24</f>
        <v>2</v>
      </c>
      <c r="R24" s="108">
        <f t="shared" ref="R24:R27" si="6">D24+K24</f>
        <v>11</v>
      </c>
      <c r="S24" s="108">
        <f t="shared" ref="S24:S27" si="7">E24+L24</f>
        <v>2</v>
      </c>
      <c r="T24" s="109">
        <f t="shared" ref="T24:T27" si="8">F24+M24</f>
        <v>14</v>
      </c>
      <c r="U24" s="110">
        <f t="shared" ref="U24:U27" si="9">G24+N24</f>
        <v>3</v>
      </c>
      <c r="V24" s="105">
        <f t="shared" si="4"/>
        <v>34</v>
      </c>
    </row>
    <row r="25" spans="1:22">
      <c r="A25" s="177" t="s">
        <v>80</v>
      </c>
      <c r="B25" s="107"/>
      <c r="C25" s="108"/>
      <c r="D25" s="108">
        <v>2</v>
      </c>
      <c r="E25" s="108">
        <v>1</v>
      </c>
      <c r="F25" s="108">
        <v>5</v>
      </c>
      <c r="G25" s="109">
        <v>2</v>
      </c>
      <c r="H25" s="101">
        <f t="shared" si="1"/>
        <v>10</v>
      </c>
      <c r="I25" s="107"/>
      <c r="J25" s="108"/>
      <c r="K25" s="108">
        <v>7</v>
      </c>
      <c r="L25" s="108">
        <v>2</v>
      </c>
      <c r="M25" s="108">
        <v>3</v>
      </c>
      <c r="N25" s="109">
        <v>4</v>
      </c>
      <c r="O25" s="110">
        <f t="shared" si="2"/>
        <v>16</v>
      </c>
      <c r="P25" s="98"/>
      <c r="Q25" s="108"/>
      <c r="R25" s="108">
        <f t="shared" si="6"/>
        <v>9</v>
      </c>
      <c r="S25" s="108">
        <f t="shared" si="7"/>
        <v>3</v>
      </c>
      <c r="T25" s="109">
        <f t="shared" si="8"/>
        <v>8</v>
      </c>
      <c r="U25" s="110">
        <f t="shared" si="9"/>
        <v>6</v>
      </c>
      <c r="V25" s="105">
        <f t="shared" si="4"/>
        <v>26</v>
      </c>
    </row>
    <row r="26" spans="1:22">
      <c r="A26" s="177" t="s">
        <v>87</v>
      </c>
      <c r="B26" s="107">
        <v>4</v>
      </c>
      <c r="C26" s="108"/>
      <c r="D26" s="108">
        <v>2</v>
      </c>
      <c r="E26" s="108"/>
      <c r="F26" s="108">
        <v>2</v>
      </c>
      <c r="G26" s="109"/>
      <c r="H26" s="101">
        <f t="shared" si="1"/>
        <v>8</v>
      </c>
      <c r="I26" s="107">
        <v>1</v>
      </c>
      <c r="J26" s="108"/>
      <c r="K26" s="108">
        <v>3</v>
      </c>
      <c r="L26" s="108"/>
      <c r="M26" s="108">
        <v>5</v>
      </c>
      <c r="N26" s="109">
        <v>2</v>
      </c>
      <c r="O26" s="110">
        <f t="shared" si="2"/>
        <v>11</v>
      </c>
      <c r="P26" s="98">
        <f t="shared" si="3"/>
        <v>5</v>
      </c>
      <c r="Q26" s="108"/>
      <c r="R26" s="108">
        <f t="shared" si="6"/>
        <v>5</v>
      </c>
      <c r="S26" s="108"/>
      <c r="T26" s="109">
        <f t="shared" si="8"/>
        <v>7</v>
      </c>
      <c r="U26" s="110">
        <f t="shared" si="9"/>
        <v>2</v>
      </c>
      <c r="V26" s="105">
        <f t="shared" si="4"/>
        <v>19</v>
      </c>
    </row>
    <row r="27" spans="1:22">
      <c r="A27" s="177" t="s">
        <v>92</v>
      </c>
      <c r="B27" s="107"/>
      <c r="C27" s="108"/>
      <c r="D27" s="108"/>
      <c r="E27" s="108"/>
      <c r="F27" s="108">
        <v>1</v>
      </c>
      <c r="G27" s="109">
        <v>1</v>
      </c>
      <c r="H27" s="101">
        <f t="shared" si="1"/>
        <v>2</v>
      </c>
      <c r="I27" s="107"/>
      <c r="J27" s="108"/>
      <c r="K27" s="108">
        <v>1</v>
      </c>
      <c r="L27" s="108">
        <v>1</v>
      </c>
      <c r="M27" s="108"/>
      <c r="N27" s="109"/>
      <c r="O27" s="110">
        <f t="shared" si="2"/>
        <v>2</v>
      </c>
      <c r="P27" s="98"/>
      <c r="Q27" s="108"/>
      <c r="R27" s="108">
        <f t="shared" si="6"/>
        <v>1</v>
      </c>
      <c r="S27" s="108">
        <f t="shared" si="7"/>
        <v>1</v>
      </c>
      <c r="T27" s="109">
        <f t="shared" si="8"/>
        <v>1</v>
      </c>
      <c r="U27" s="110">
        <f t="shared" si="9"/>
        <v>1</v>
      </c>
      <c r="V27" s="105">
        <f t="shared" si="4"/>
        <v>4</v>
      </c>
    </row>
    <row r="28" spans="1:22" ht="14.25" thickBot="1">
      <c r="A28" s="178" t="s">
        <v>42</v>
      </c>
      <c r="B28" s="116">
        <f>SUM(B8:B27)</f>
        <v>72</v>
      </c>
      <c r="C28" s="117"/>
      <c r="D28" s="117">
        <f t="shared" ref="D28:V28" si="10">SUM(D8:D27)</f>
        <v>110</v>
      </c>
      <c r="E28" s="117">
        <f t="shared" si="10"/>
        <v>5</v>
      </c>
      <c r="F28" s="117">
        <f t="shared" si="10"/>
        <v>231</v>
      </c>
      <c r="G28" s="118">
        <f t="shared" si="10"/>
        <v>75</v>
      </c>
      <c r="H28" s="101">
        <f t="shared" si="10"/>
        <v>493</v>
      </c>
      <c r="I28" s="116">
        <f t="shared" si="10"/>
        <v>201</v>
      </c>
      <c r="J28" s="117">
        <f t="shared" si="10"/>
        <v>72</v>
      </c>
      <c r="K28" s="117">
        <f t="shared" si="10"/>
        <v>1409</v>
      </c>
      <c r="L28" s="117">
        <f t="shared" si="10"/>
        <v>120</v>
      </c>
      <c r="M28" s="117">
        <f t="shared" si="10"/>
        <v>1035</v>
      </c>
      <c r="N28" s="118">
        <f t="shared" si="10"/>
        <v>509</v>
      </c>
      <c r="O28" s="119">
        <f t="shared" si="10"/>
        <v>3346</v>
      </c>
      <c r="P28" s="116">
        <f t="shared" si="10"/>
        <v>273</v>
      </c>
      <c r="Q28" s="117">
        <f t="shared" ref="Q28" si="11">SUM(Q8:Q27)</f>
        <v>72</v>
      </c>
      <c r="R28" s="117">
        <f t="shared" ref="R28" si="12">SUM(R8:R27)</f>
        <v>1519</v>
      </c>
      <c r="S28" s="117">
        <f t="shared" ref="S28" si="13">SUM(S8:S27)</f>
        <v>125</v>
      </c>
      <c r="T28" s="118">
        <f t="shared" ref="T28" si="14">SUM(T8:T27)</f>
        <v>1266</v>
      </c>
      <c r="U28" s="119">
        <f t="shared" ref="U28" si="15">SUM(U8:U27)</f>
        <v>584</v>
      </c>
      <c r="V28" s="126">
        <f t="shared" si="10"/>
        <v>3839</v>
      </c>
    </row>
    <row r="29" spans="1:22" ht="15" thickTop="1" thickBot="1">
      <c r="A29" s="175" t="s">
        <v>95</v>
      </c>
      <c r="B29" s="276"/>
      <c r="C29" s="277"/>
      <c r="D29" s="277"/>
      <c r="E29" s="277"/>
      <c r="F29" s="277"/>
      <c r="G29" s="278"/>
      <c r="H29" s="279"/>
      <c r="I29" s="276"/>
      <c r="J29" s="277"/>
      <c r="K29" s="277"/>
      <c r="L29" s="277"/>
      <c r="M29" s="277"/>
      <c r="N29" s="278"/>
      <c r="O29" s="279"/>
      <c r="P29" s="276"/>
      <c r="Q29" s="277"/>
      <c r="R29" s="277"/>
      <c r="S29" s="277"/>
      <c r="T29" s="278"/>
      <c r="U29" s="279"/>
      <c r="V29" s="96"/>
    </row>
    <row r="30" spans="1:22" ht="14.25" thickTop="1">
      <c r="A30" s="176" t="s">
        <v>105</v>
      </c>
      <c r="B30" s="98"/>
      <c r="C30" s="99"/>
      <c r="D30" s="99"/>
      <c r="E30" s="99"/>
      <c r="F30" s="99"/>
      <c r="G30" s="100"/>
      <c r="H30" s="101"/>
      <c r="I30" s="98"/>
      <c r="J30" s="99"/>
      <c r="K30" s="99"/>
      <c r="L30" s="99"/>
      <c r="M30" s="99">
        <v>1</v>
      </c>
      <c r="N30" s="100"/>
      <c r="O30" s="101">
        <v>1</v>
      </c>
      <c r="P30" s="98"/>
      <c r="Q30" s="99"/>
      <c r="R30" s="99"/>
      <c r="S30" s="99"/>
      <c r="T30" s="100">
        <v>1</v>
      </c>
      <c r="U30" s="101"/>
      <c r="V30" s="105">
        <v>1</v>
      </c>
    </row>
    <row r="31" spans="1:22">
      <c r="A31" s="177" t="s">
        <v>100</v>
      </c>
      <c r="B31" s="107"/>
      <c r="C31" s="108"/>
      <c r="D31" s="108">
        <v>1</v>
      </c>
      <c r="E31" s="108"/>
      <c r="F31" s="108"/>
      <c r="G31" s="109"/>
      <c r="H31" s="110">
        <v>1</v>
      </c>
      <c r="I31" s="107"/>
      <c r="J31" s="108"/>
      <c r="K31" s="108"/>
      <c r="L31" s="108"/>
      <c r="M31" s="108"/>
      <c r="N31" s="109"/>
      <c r="O31" s="110"/>
      <c r="P31" s="107"/>
      <c r="Q31" s="108"/>
      <c r="R31" s="108">
        <v>1</v>
      </c>
      <c r="S31" s="108"/>
      <c r="T31" s="109"/>
      <c r="U31" s="110"/>
      <c r="V31" s="114">
        <v>1</v>
      </c>
    </row>
    <row r="32" spans="1:22">
      <c r="A32" s="177" t="s">
        <v>96</v>
      </c>
      <c r="B32" s="107"/>
      <c r="C32" s="108"/>
      <c r="D32" s="108">
        <v>2</v>
      </c>
      <c r="E32" s="108"/>
      <c r="F32" s="108">
        <v>3</v>
      </c>
      <c r="G32" s="109">
        <v>2</v>
      </c>
      <c r="H32" s="110">
        <v>7</v>
      </c>
      <c r="I32" s="107"/>
      <c r="J32" s="108"/>
      <c r="K32" s="108">
        <v>2</v>
      </c>
      <c r="L32" s="108"/>
      <c r="M32" s="108">
        <v>6</v>
      </c>
      <c r="N32" s="109">
        <v>1</v>
      </c>
      <c r="O32" s="110">
        <v>9</v>
      </c>
      <c r="P32" s="107"/>
      <c r="Q32" s="108"/>
      <c r="R32" s="108">
        <v>4</v>
      </c>
      <c r="S32" s="108"/>
      <c r="T32" s="109">
        <v>9</v>
      </c>
      <c r="U32" s="110">
        <v>3</v>
      </c>
      <c r="V32" s="114">
        <v>16</v>
      </c>
    </row>
    <row r="33" spans="1:22">
      <c r="A33" s="177" t="s">
        <v>102</v>
      </c>
      <c r="B33" s="107"/>
      <c r="C33" s="108"/>
      <c r="D33" s="108"/>
      <c r="E33" s="108"/>
      <c r="F33" s="108"/>
      <c r="G33" s="109"/>
      <c r="H33" s="110"/>
      <c r="I33" s="107"/>
      <c r="J33" s="108"/>
      <c r="K33" s="108"/>
      <c r="L33" s="108"/>
      <c r="M33" s="108">
        <v>1</v>
      </c>
      <c r="N33" s="109"/>
      <c r="O33" s="110">
        <v>1</v>
      </c>
      <c r="P33" s="107"/>
      <c r="Q33" s="108"/>
      <c r="R33" s="108"/>
      <c r="S33" s="108"/>
      <c r="T33" s="109">
        <v>1</v>
      </c>
      <c r="U33" s="110"/>
      <c r="V33" s="114">
        <v>1</v>
      </c>
    </row>
    <row r="34" spans="1:22">
      <c r="A34" s="177" t="s">
        <v>103</v>
      </c>
      <c r="B34" s="107"/>
      <c r="C34" s="108"/>
      <c r="D34" s="108"/>
      <c r="E34" s="108"/>
      <c r="F34" s="108"/>
      <c r="G34" s="109"/>
      <c r="H34" s="110"/>
      <c r="I34" s="107"/>
      <c r="J34" s="108"/>
      <c r="K34" s="108">
        <v>1</v>
      </c>
      <c r="L34" s="108"/>
      <c r="M34" s="108">
        <v>1</v>
      </c>
      <c r="N34" s="109">
        <v>1</v>
      </c>
      <c r="O34" s="110">
        <v>3</v>
      </c>
      <c r="P34" s="107"/>
      <c r="Q34" s="108"/>
      <c r="R34" s="108">
        <v>1</v>
      </c>
      <c r="S34" s="108"/>
      <c r="T34" s="109">
        <v>1</v>
      </c>
      <c r="U34" s="110">
        <v>1</v>
      </c>
      <c r="V34" s="114">
        <v>3</v>
      </c>
    </row>
    <row r="35" spans="1:22">
      <c r="A35" s="177" t="s">
        <v>98</v>
      </c>
      <c r="B35" s="107"/>
      <c r="C35" s="108"/>
      <c r="D35" s="108"/>
      <c r="E35" s="108"/>
      <c r="F35" s="108">
        <v>4</v>
      </c>
      <c r="G35" s="109"/>
      <c r="H35" s="110">
        <v>4</v>
      </c>
      <c r="I35" s="107"/>
      <c r="J35" s="108"/>
      <c r="K35" s="108"/>
      <c r="L35" s="108"/>
      <c r="M35" s="108"/>
      <c r="N35" s="109"/>
      <c r="O35" s="110"/>
      <c r="P35" s="107"/>
      <c r="Q35" s="108"/>
      <c r="R35" s="108"/>
      <c r="S35" s="108"/>
      <c r="T35" s="109">
        <v>4</v>
      </c>
      <c r="U35" s="110"/>
      <c r="V35" s="114">
        <v>4</v>
      </c>
    </row>
    <row r="36" spans="1:22">
      <c r="A36" s="177" t="s">
        <v>97</v>
      </c>
      <c r="B36" s="107"/>
      <c r="C36" s="108"/>
      <c r="D36" s="108">
        <v>2</v>
      </c>
      <c r="E36" s="108"/>
      <c r="F36" s="108">
        <v>2</v>
      </c>
      <c r="G36" s="109">
        <v>2</v>
      </c>
      <c r="H36" s="110">
        <v>6</v>
      </c>
      <c r="I36" s="107"/>
      <c r="J36" s="108">
        <v>1</v>
      </c>
      <c r="K36" s="108">
        <v>2</v>
      </c>
      <c r="L36" s="108"/>
      <c r="M36" s="108">
        <v>5</v>
      </c>
      <c r="N36" s="109">
        <v>1</v>
      </c>
      <c r="O36" s="110">
        <v>9</v>
      </c>
      <c r="P36" s="107"/>
      <c r="Q36" s="108">
        <v>1</v>
      </c>
      <c r="R36" s="108">
        <v>4</v>
      </c>
      <c r="S36" s="108"/>
      <c r="T36" s="109">
        <v>7</v>
      </c>
      <c r="U36" s="110">
        <v>3</v>
      </c>
      <c r="V36" s="114">
        <v>15</v>
      </c>
    </row>
    <row r="37" spans="1:22">
      <c r="A37" s="177" t="s">
        <v>104</v>
      </c>
      <c r="B37" s="107"/>
      <c r="C37" s="108"/>
      <c r="D37" s="108"/>
      <c r="E37" s="108"/>
      <c r="F37" s="108">
        <v>1</v>
      </c>
      <c r="G37" s="109"/>
      <c r="H37" s="110">
        <v>1</v>
      </c>
      <c r="I37" s="107"/>
      <c r="J37" s="108"/>
      <c r="K37" s="108"/>
      <c r="L37" s="108"/>
      <c r="M37" s="108"/>
      <c r="N37" s="109"/>
      <c r="O37" s="110"/>
      <c r="P37" s="107"/>
      <c r="Q37" s="108"/>
      <c r="R37" s="108"/>
      <c r="S37" s="108"/>
      <c r="T37" s="109">
        <v>1</v>
      </c>
      <c r="U37" s="110"/>
      <c r="V37" s="114">
        <v>1</v>
      </c>
    </row>
    <row r="38" spans="1:22">
      <c r="A38" s="177" t="s">
        <v>101</v>
      </c>
      <c r="B38" s="107"/>
      <c r="C38" s="108"/>
      <c r="D38" s="108">
        <v>1</v>
      </c>
      <c r="E38" s="108"/>
      <c r="F38" s="108"/>
      <c r="G38" s="109"/>
      <c r="H38" s="110">
        <v>1</v>
      </c>
      <c r="I38" s="107"/>
      <c r="J38" s="108"/>
      <c r="K38" s="108"/>
      <c r="L38" s="108"/>
      <c r="M38" s="108">
        <v>1</v>
      </c>
      <c r="N38" s="109"/>
      <c r="O38" s="110">
        <v>1</v>
      </c>
      <c r="P38" s="107"/>
      <c r="Q38" s="108"/>
      <c r="R38" s="108">
        <v>1</v>
      </c>
      <c r="S38" s="108"/>
      <c r="T38" s="109">
        <v>1</v>
      </c>
      <c r="U38" s="110"/>
      <c r="V38" s="114">
        <v>2</v>
      </c>
    </row>
    <row r="39" spans="1:22">
      <c r="A39" s="177" t="s">
        <v>99</v>
      </c>
      <c r="B39" s="107"/>
      <c r="C39" s="108"/>
      <c r="D39" s="108">
        <v>1</v>
      </c>
      <c r="E39" s="108"/>
      <c r="F39" s="108">
        <v>1</v>
      </c>
      <c r="G39" s="109"/>
      <c r="H39" s="110">
        <v>2</v>
      </c>
      <c r="I39" s="107"/>
      <c r="J39" s="108"/>
      <c r="K39" s="108"/>
      <c r="L39" s="108"/>
      <c r="M39" s="108"/>
      <c r="N39" s="109"/>
      <c r="O39" s="110"/>
      <c r="P39" s="107"/>
      <c r="Q39" s="108"/>
      <c r="R39" s="108">
        <v>1</v>
      </c>
      <c r="S39" s="108"/>
      <c r="T39" s="109">
        <v>1</v>
      </c>
      <c r="U39" s="110"/>
      <c r="V39" s="114">
        <v>2</v>
      </c>
    </row>
    <row r="40" spans="1:22" ht="14.25" thickBot="1">
      <c r="A40" s="178" t="s">
        <v>42</v>
      </c>
      <c r="B40" s="116"/>
      <c r="C40" s="117"/>
      <c r="D40" s="117">
        <v>7</v>
      </c>
      <c r="E40" s="117"/>
      <c r="F40" s="117">
        <v>11</v>
      </c>
      <c r="G40" s="118">
        <v>4</v>
      </c>
      <c r="H40" s="119">
        <v>22</v>
      </c>
      <c r="I40" s="116"/>
      <c r="J40" s="117">
        <v>1</v>
      </c>
      <c r="K40" s="117">
        <v>5</v>
      </c>
      <c r="L40" s="117"/>
      <c r="M40" s="117">
        <v>15</v>
      </c>
      <c r="N40" s="118">
        <v>3</v>
      </c>
      <c r="O40" s="119">
        <v>24</v>
      </c>
      <c r="P40" s="116"/>
      <c r="Q40" s="117">
        <v>1</v>
      </c>
      <c r="R40" s="117">
        <v>12</v>
      </c>
      <c r="S40" s="117"/>
      <c r="T40" s="118">
        <v>26</v>
      </c>
      <c r="U40" s="119">
        <v>7</v>
      </c>
      <c r="V40" s="126">
        <v>46</v>
      </c>
    </row>
    <row r="41" spans="1:22" ht="15" thickTop="1" thickBot="1">
      <c r="A41" s="175" t="s">
        <v>106</v>
      </c>
      <c r="B41" s="276"/>
      <c r="C41" s="277"/>
      <c r="D41" s="277"/>
      <c r="E41" s="277"/>
      <c r="F41" s="277"/>
      <c r="G41" s="278"/>
      <c r="H41" s="279"/>
      <c r="I41" s="276"/>
      <c r="J41" s="277"/>
      <c r="K41" s="277"/>
      <c r="L41" s="277"/>
      <c r="M41" s="277"/>
      <c r="N41" s="278"/>
      <c r="O41" s="279"/>
      <c r="P41" s="276"/>
      <c r="Q41" s="277"/>
      <c r="R41" s="277"/>
      <c r="S41" s="277"/>
      <c r="T41" s="278"/>
      <c r="U41" s="279"/>
      <c r="V41" s="96"/>
    </row>
    <row r="42" spans="1:22" ht="14.25" thickTop="1">
      <c r="A42" s="176" t="s">
        <v>110</v>
      </c>
      <c r="B42" s="98"/>
      <c r="C42" s="99"/>
      <c r="D42" s="99"/>
      <c r="E42" s="99"/>
      <c r="F42" s="99">
        <v>1</v>
      </c>
      <c r="G42" s="100"/>
      <c r="H42" s="101">
        <v>1</v>
      </c>
      <c r="I42" s="98"/>
      <c r="J42" s="99"/>
      <c r="K42" s="99"/>
      <c r="L42" s="99"/>
      <c r="M42" s="99"/>
      <c r="N42" s="100"/>
      <c r="O42" s="101"/>
      <c r="P42" s="98"/>
      <c r="Q42" s="99"/>
      <c r="R42" s="99"/>
      <c r="S42" s="99"/>
      <c r="T42" s="100">
        <v>1</v>
      </c>
      <c r="U42" s="101"/>
      <c r="V42" s="105">
        <v>1</v>
      </c>
    </row>
    <row r="43" spans="1:22">
      <c r="A43" s="177" t="s">
        <v>118</v>
      </c>
      <c r="B43" s="107"/>
      <c r="C43" s="108"/>
      <c r="D43" s="108"/>
      <c r="E43" s="108"/>
      <c r="F43" s="108">
        <v>2</v>
      </c>
      <c r="G43" s="109"/>
      <c r="H43" s="110">
        <v>2</v>
      </c>
      <c r="I43" s="107"/>
      <c r="J43" s="108"/>
      <c r="K43" s="108"/>
      <c r="L43" s="108"/>
      <c r="M43" s="108"/>
      <c r="N43" s="109"/>
      <c r="O43" s="110"/>
      <c r="P43" s="107"/>
      <c r="Q43" s="108"/>
      <c r="R43" s="108"/>
      <c r="S43" s="108"/>
      <c r="T43" s="109">
        <v>2</v>
      </c>
      <c r="U43" s="110"/>
      <c r="V43" s="114">
        <v>2</v>
      </c>
    </row>
    <row r="44" spans="1:22">
      <c r="A44" s="177" t="s">
        <v>107</v>
      </c>
      <c r="B44" s="107"/>
      <c r="C44" s="108"/>
      <c r="D44" s="108">
        <v>2</v>
      </c>
      <c r="E44" s="108"/>
      <c r="F44" s="108">
        <v>4</v>
      </c>
      <c r="G44" s="109"/>
      <c r="H44" s="110">
        <v>6</v>
      </c>
      <c r="I44" s="107"/>
      <c r="J44" s="108"/>
      <c r="K44" s="108"/>
      <c r="L44" s="108"/>
      <c r="M44" s="108">
        <v>3</v>
      </c>
      <c r="N44" s="109">
        <v>2</v>
      </c>
      <c r="O44" s="110">
        <v>5</v>
      </c>
      <c r="P44" s="107"/>
      <c r="Q44" s="108"/>
      <c r="R44" s="108">
        <v>2</v>
      </c>
      <c r="S44" s="108"/>
      <c r="T44" s="109">
        <v>7</v>
      </c>
      <c r="U44" s="110">
        <v>2</v>
      </c>
      <c r="V44" s="114">
        <v>11</v>
      </c>
    </row>
    <row r="45" spans="1:22">
      <c r="A45" s="177" t="s">
        <v>114</v>
      </c>
      <c r="B45" s="107"/>
      <c r="C45" s="108"/>
      <c r="D45" s="108"/>
      <c r="E45" s="108"/>
      <c r="F45" s="108">
        <v>1</v>
      </c>
      <c r="G45" s="109"/>
      <c r="H45" s="110">
        <v>1</v>
      </c>
      <c r="I45" s="107"/>
      <c r="J45" s="108"/>
      <c r="K45" s="108">
        <v>1</v>
      </c>
      <c r="L45" s="108"/>
      <c r="M45" s="108">
        <v>1</v>
      </c>
      <c r="N45" s="109"/>
      <c r="O45" s="110">
        <v>2</v>
      </c>
      <c r="P45" s="107"/>
      <c r="Q45" s="108"/>
      <c r="R45" s="108">
        <v>1</v>
      </c>
      <c r="S45" s="108"/>
      <c r="T45" s="109">
        <v>2</v>
      </c>
      <c r="U45" s="110"/>
      <c r="V45" s="114">
        <v>3</v>
      </c>
    </row>
    <row r="46" spans="1:22">
      <c r="A46" s="177" t="s">
        <v>115</v>
      </c>
      <c r="B46" s="107"/>
      <c r="C46" s="108"/>
      <c r="D46" s="108">
        <v>1</v>
      </c>
      <c r="E46" s="108"/>
      <c r="F46" s="108">
        <v>1</v>
      </c>
      <c r="G46" s="109"/>
      <c r="H46" s="110">
        <v>2</v>
      </c>
      <c r="I46" s="107"/>
      <c r="J46" s="108"/>
      <c r="K46" s="108">
        <v>1</v>
      </c>
      <c r="L46" s="108"/>
      <c r="M46" s="108"/>
      <c r="N46" s="109"/>
      <c r="O46" s="110">
        <v>1</v>
      </c>
      <c r="P46" s="107"/>
      <c r="Q46" s="108"/>
      <c r="R46" s="108">
        <v>2</v>
      </c>
      <c r="S46" s="108"/>
      <c r="T46" s="109">
        <v>1</v>
      </c>
      <c r="U46" s="110"/>
      <c r="V46" s="114">
        <v>3</v>
      </c>
    </row>
    <row r="47" spans="1:22">
      <c r="A47" s="177" t="s">
        <v>125</v>
      </c>
      <c r="B47" s="107"/>
      <c r="C47" s="108"/>
      <c r="D47" s="108"/>
      <c r="E47" s="108"/>
      <c r="F47" s="108"/>
      <c r="G47" s="109"/>
      <c r="H47" s="110"/>
      <c r="I47" s="107"/>
      <c r="J47" s="108"/>
      <c r="K47" s="108">
        <v>1</v>
      </c>
      <c r="L47" s="108"/>
      <c r="M47" s="108"/>
      <c r="N47" s="109"/>
      <c r="O47" s="110">
        <v>1</v>
      </c>
      <c r="P47" s="107"/>
      <c r="Q47" s="108"/>
      <c r="R47" s="108">
        <v>1</v>
      </c>
      <c r="S47" s="108"/>
      <c r="T47" s="109"/>
      <c r="U47" s="110"/>
      <c r="V47" s="114">
        <v>1</v>
      </c>
    </row>
    <row r="48" spans="1:22">
      <c r="A48" s="177" t="s">
        <v>112</v>
      </c>
      <c r="B48" s="107"/>
      <c r="C48" s="108"/>
      <c r="D48" s="108"/>
      <c r="E48" s="108"/>
      <c r="F48" s="108"/>
      <c r="G48" s="109"/>
      <c r="H48" s="110"/>
      <c r="I48" s="107"/>
      <c r="J48" s="108"/>
      <c r="K48" s="108">
        <v>1</v>
      </c>
      <c r="L48" s="108"/>
      <c r="M48" s="108">
        <v>1</v>
      </c>
      <c r="N48" s="109">
        <v>1</v>
      </c>
      <c r="O48" s="110">
        <v>3</v>
      </c>
      <c r="P48" s="107"/>
      <c r="Q48" s="108"/>
      <c r="R48" s="108">
        <v>1</v>
      </c>
      <c r="S48" s="108"/>
      <c r="T48" s="109">
        <v>1</v>
      </c>
      <c r="U48" s="110">
        <v>1</v>
      </c>
      <c r="V48" s="114">
        <v>3</v>
      </c>
    </row>
    <row r="49" spans="1:22">
      <c r="A49" s="177" t="s">
        <v>119</v>
      </c>
      <c r="B49" s="107"/>
      <c r="C49" s="108"/>
      <c r="D49" s="108"/>
      <c r="E49" s="108"/>
      <c r="F49" s="108">
        <v>1</v>
      </c>
      <c r="G49" s="109"/>
      <c r="H49" s="110">
        <v>1</v>
      </c>
      <c r="I49" s="107"/>
      <c r="J49" s="108"/>
      <c r="K49" s="108"/>
      <c r="L49" s="108"/>
      <c r="M49" s="108"/>
      <c r="N49" s="109"/>
      <c r="O49" s="110"/>
      <c r="P49" s="107"/>
      <c r="Q49" s="108"/>
      <c r="R49" s="108"/>
      <c r="S49" s="108"/>
      <c r="T49" s="109">
        <v>1</v>
      </c>
      <c r="U49" s="110"/>
      <c r="V49" s="114">
        <v>1</v>
      </c>
    </row>
    <row r="50" spans="1:22">
      <c r="A50" s="177" t="s">
        <v>108</v>
      </c>
      <c r="B50" s="107"/>
      <c r="C50" s="108"/>
      <c r="D50" s="108"/>
      <c r="E50" s="108"/>
      <c r="F50" s="108">
        <v>1</v>
      </c>
      <c r="G50" s="109"/>
      <c r="H50" s="110">
        <v>1</v>
      </c>
      <c r="I50" s="107"/>
      <c r="J50" s="108"/>
      <c r="K50" s="108"/>
      <c r="L50" s="108"/>
      <c r="M50" s="108">
        <v>1</v>
      </c>
      <c r="N50" s="109"/>
      <c r="O50" s="110">
        <v>1</v>
      </c>
      <c r="P50" s="107"/>
      <c r="Q50" s="108"/>
      <c r="R50" s="108"/>
      <c r="S50" s="108"/>
      <c r="T50" s="109">
        <v>2</v>
      </c>
      <c r="U50" s="110"/>
      <c r="V50" s="114">
        <v>2</v>
      </c>
    </row>
    <row r="51" spans="1:22">
      <c r="A51" s="177" t="s">
        <v>117</v>
      </c>
      <c r="B51" s="107"/>
      <c r="C51" s="108"/>
      <c r="D51" s="108"/>
      <c r="E51" s="108"/>
      <c r="F51" s="108"/>
      <c r="G51" s="109"/>
      <c r="H51" s="110"/>
      <c r="I51" s="107"/>
      <c r="J51" s="108"/>
      <c r="K51" s="108"/>
      <c r="L51" s="108"/>
      <c r="M51" s="108"/>
      <c r="N51" s="109">
        <v>1</v>
      </c>
      <c r="O51" s="110">
        <v>1</v>
      </c>
      <c r="P51" s="107"/>
      <c r="Q51" s="108"/>
      <c r="R51" s="108"/>
      <c r="S51" s="108"/>
      <c r="T51" s="109"/>
      <c r="U51" s="110">
        <v>1</v>
      </c>
      <c r="V51" s="114">
        <v>1</v>
      </c>
    </row>
    <row r="52" spans="1:22">
      <c r="A52" s="177" t="s">
        <v>113</v>
      </c>
      <c r="B52" s="107"/>
      <c r="C52" s="108"/>
      <c r="D52" s="108"/>
      <c r="E52" s="108"/>
      <c r="F52" s="108"/>
      <c r="G52" s="109"/>
      <c r="H52" s="110"/>
      <c r="I52" s="107"/>
      <c r="J52" s="108"/>
      <c r="K52" s="108">
        <v>1</v>
      </c>
      <c r="L52" s="108"/>
      <c r="M52" s="108">
        <v>1</v>
      </c>
      <c r="N52" s="109"/>
      <c r="O52" s="110">
        <v>2</v>
      </c>
      <c r="P52" s="107"/>
      <c r="Q52" s="108"/>
      <c r="R52" s="108">
        <v>1</v>
      </c>
      <c r="S52" s="108"/>
      <c r="T52" s="109">
        <v>1</v>
      </c>
      <c r="U52" s="110"/>
      <c r="V52" s="114">
        <v>2</v>
      </c>
    </row>
    <row r="53" spans="1:22">
      <c r="A53" s="177" t="s">
        <v>109</v>
      </c>
      <c r="B53" s="107"/>
      <c r="C53" s="108"/>
      <c r="D53" s="108">
        <v>1</v>
      </c>
      <c r="E53" s="108"/>
      <c r="F53" s="108">
        <v>1</v>
      </c>
      <c r="G53" s="109"/>
      <c r="H53" s="110">
        <v>2</v>
      </c>
      <c r="I53" s="107"/>
      <c r="J53" s="108">
        <v>1</v>
      </c>
      <c r="K53" s="108">
        <v>1</v>
      </c>
      <c r="L53" s="108"/>
      <c r="M53" s="108"/>
      <c r="N53" s="109"/>
      <c r="O53" s="110">
        <v>2</v>
      </c>
      <c r="P53" s="107"/>
      <c r="Q53" s="108">
        <v>1</v>
      </c>
      <c r="R53" s="108">
        <v>2</v>
      </c>
      <c r="S53" s="108"/>
      <c r="T53" s="109">
        <v>1</v>
      </c>
      <c r="U53" s="110"/>
      <c r="V53" s="114">
        <v>4</v>
      </c>
    </row>
    <row r="54" spans="1:22">
      <c r="A54" s="177" t="s">
        <v>126</v>
      </c>
      <c r="B54" s="107"/>
      <c r="C54" s="108"/>
      <c r="D54" s="108"/>
      <c r="E54" s="108"/>
      <c r="F54" s="108">
        <v>1</v>
      </c>
      <c r="G54" s="109"/>
      <c r="H54" s="110">
        <v>1</v>
      </c>
      <c r="I54" s="107"/>
      <c r="J54" s="108"/>
      <c r="K54" s="108"/>
      <c r="L54" s="108"/>
      <c r="M54" s="108"/>
      <c r="N54" s="109"/>
      <c r="O54" s="110"/>
      <c r="P54" s="107"/>
      <c r="Q54" s="108"/>
      <c r="R54" s="108"/>
      <c r="S54" s="108"/>
      <c r="T54" s="109">
        <v>1</v>
      </c>
      <c r="U54" s="110"/>
      <c r="V54" s="114">
        <v>1</v>
      </c>
    </row>
    <row r="55" spans="1:22">
      <c r="A55" s="177" t="s">
        <v>121</v>
      </c>
      <c r="B55" s="107"/>
      <c r="C55" s="108"/>
      <c r="D55" s="108">
        <v>1</v>
      </c>
      <c r="E55" s="108"/>
      <c r="F55" s="108"/>
      <c r="G55" s="109"/>
      <c r="H55" s="110">
        <v>1</v>
      </c>
      <c r="I55" s="107"/>
      <c r="J55" s="108"/>
      <c r="K55" s="108">
        <v>1</v>
      </c>
      <c r="L55" s="108"/>
      <c r="M55" s="108"/>
      <c r="N55" s="109"/>
      <c r="O55" s="110">
        <v>1</v>
      </c>
      <c r="P55" s="107"/>
      <c r="Q55" s="108"/>
      <c r="R55" s="108">
        <v>2</v>
      </c>
      <c r="S55" s="108"/>
      <c r="T55" s="109"/>
      <c r="U55" s="110"/>
      <c r="V55" s="114">
        <v>2</v>
      </c>
    </row>
    <row r="56" spans="1:22">
      <c r="A56" s="177" t="s">
        <v>111</v>
      </c>
      <c r="B56" s="107"/>
      <c r="C56" s="108"/>
      <c r="D56" s="108"/>
      <c r="E56" s="108"/>
      <c r="F56" s="108"/>
      <c r="G56" s="109"/>
      <c r="H56" s="110"/>
      <c r="I56" s="107"/>
      <c r="J56" s="108"/>
      <c r="K56" s="108">
        <v>1</v>
      </c>
      <c r="L56" s="108"/>
      <c r="M56" s="108">
        <v>1</v>
      </c>
      <c r="N56" s="109"/>
      <c r="O56" s="110">
        <v>2</v>
      </c>
      <c r="P56" s="107"/>
      <c r="Q56" s="108"/>
      <c r="R56" s="108">
        <v>1</v>
      </c>
      <c r="S56" s="108"/>
      <c r="T56" s="109">
        <v>1</v>
      </c>
      <c r="U56" s="110"/>
      <c r="V56" s="114">
        <v>2</v>
      </c>
    </row>
    <row r="57" spans="1:22">
      <c r="A57" s="177" t="s">
        <v>122</v>
      </c>
      <c r="B57" s="107"/>
      <c r="C57" s="108"/>
      <c r="D57" s="108">
        <v>1</v>
      </c>
      <c r="E57" s="108"/>
      <c r="F57" s="108">
        <v>1</v>
      </c>
      <c r="G57" s="109"/>
      <c r="H57" s="110">
        <v>2</v>
      </c>
      <c r="I57" s="107"/>
      <c r="J57" s="108"/>
      <c r="K57" s="108"/>
      <c r="L57" s="108"/>
      <c r="M57" s="108">
        <v>1</v>
      </c>
      <c r="N57" s="109"/>
      <c r="O57" s="110">
        <v>1</v>
      </c>
      <c r="P57" s="107"/>
      <c r="Q57" s="108"/>
      <c r="R57" s="108">
        <v>1</v>
      </c>
      <c r="S57" s="108"/>
      <c r="T57" s="109">
        <v>2</v>
      </c>
      <c r="U57" s="110"/>
      <c r="V57" s="114">
        <v>3</v>
      </c>
    </row>
    <row r="58" spans="1:22">
      <c r="A58" s="177" t="s">
        <v>123</v>
      </c>
      <c r="B58" s="107"/>
      <c r="C58" s="108"/>
      <c r="D58" s="108"/>
      <c r="E58" s="108"/>
      <c r="F58" s="108">
        <v>1</v>
      </c>
      <c r="G58" s="109"/>
      <c r="H58" s="110">
        <v>1</v>
      </c>
      <c r="I58" s="107"/>
      <c r="J58" s="108"/>
      <c r="K58" s="108"/>
      <c r="L58" s="108"/>
      <c r="M58" s="108"/>
      <c r="N58" s="109"/>
      <c r="O58" s="110"/>
      <c r="P58" s="107"/>
      <c r="Q58" s="108"/>
      <c r="R58" s="108"/>
      <c r="S58" s="108"/>
      <c r="T58" s="109">
        <v>1</v>
      </c>
      <c r="U58" s="110"/>
      <c r="V58" s="114">
        <v>1</v>
      </c>
    </row>
    <row r="59" spans="1:22">
      <c r="A59" s="177" t="s">
        <v>116</v>
      </c>
      <c r="B59" s="107">
        <v>2</v>
      </c>
      <c r="C59" s="108"/>
      <c r="D59" s="108"/>
      <c r="E59" s="108"/>
      <c r="F59" s="108">
        <v>1</v>
      </c>
      <c r="G59" s="109"/>
      <c r="H59" s="110">
        <v>3</v>
      </c>
      <c r="I59" s="107"/>
      <c r="J59" s="108"/>
      <c r="K59" s="108"/>
      <c r="L59" s="108"/>
      <c r="M59" s="108"/>
      <c r="N59" s="109">
        <v>2</v>
      </c>
      <c r="O59" s="110">
        <v>2</v>
      </c>
      <c r="P59" s="107">
        <v>2</v>
      </c>
      <c r="Q59" s="108"/>
      <c r="R59" s="108"/>
      <c r="S59" s="108"/>
      <c r="T59" s="109">
        <v>1</v>
      </c>
      <c r="U59" s="110">
        <v>2</v>
      </c>
      <c r="V59" s="114">
        <v>5</v>
      </c>
    </row>
    <row r="60" spans="1:22">
      <c r="A60" s="177" t="s">
        <v>124</v>
      </c>
      <c r="B60" s="107">
        <v>1</v>
      </c>
      <c r="C60" s="108"/>
      <c r="D60" s="108"/>
      <c r="E60" s="108"/>
      <c r="F60" s="108">
        <v>1</v>
      </c>
      <c r="G60" s="109"/>
      <c r="H60" s="110">
        <v>2</v>
      </c>
      <c r="I60" s="107"/>
      <c r="J60" s="108"/>
      <c r="K60" s="108">
        <v>1</v>
      </c>
      <c r="L60" s="108"/>
      <c r="M60" s="108"/>
      <c r="N60" s="109"/>
      <c r="O60" s="110">
        <v>1</v>
      </c>
      <c r="P60" s="107">
        <v>1</v>
      </c>
      <c r="Q60" s="108"/>
      <c r="R60" s="108">
        <v>1</v>
      </c>
      <c r="S60" s="108"/>
      <c r="T60" s="109">
        <v>1</v>
      </c>
      <c r="U60" s="110"/>
      <c r="V60" s="114">
        <v>3</v>
      </c>
    </row>
    <row r="61" spans="1:22">
      <c r="A61" s="177" t="s">
        <v>120</v>
      </c>
      <c r="B61" s="107"/>
      <c r="C61" s="108"/>
      <c r="D61" s="108">
        <v>2</v>
      </c>
      <c r="E61" s="108"/>
      <c r="F61" s="108"/>
      <c r="G61" s="109"/>
      <c r="H61" s="110">
        <v>2</v>
      </c>
      <c r="I61" s="107"/>
      <c r="J61" s="108"/>
      <c r="K61" s="108"/>
      <c r="L61" s="108"/>
      <c r="M61" s="108"/>
      <c r="N61" s="109"/>
      <c r="O61" s="110"/>
      <c r="P61" s="107"/>
      <c r="Q61" s="108"/>
      <c r="R61" s="108">
        <v>2</v>
      </c>
      <c r="S61" s="108"/>
      <c r="T61" s="109"/>
      <c r="U61" s="110"/>
      <c r="V61" s="114">
        <v>2</v>
      </c>
    </row>
    <row r="62" spans="1:22" ht="14.25" thickBot="1">
      <c r="A62" s="178" t="s">
        <v>42</v>
      </c>
      <c r="B62" s="116">
        <v>3</v>
      </c>
      <c r="C62" s="117"/>
      <c r="D62" s="117">
        <v>8</v>
      </c>
      <c r="E62" s="117"/>
      <c r="F62" s="117">
        <v>17</v>
      </c>
      <c r="G62" s="118"/>
      <c r="H62" s="119">
        <v>28</v>
      </c>
      <c r="I62" s="116"/>
      <c r="J62" s="117">
        <v>1</v>
      </c>
      <c r="K62" s="117">
        <v>9</v>
      </c>
      <c r="L62" s="117"/>
      <c r="M62" s="117">
        <v>9</v>
      </c>
      <c r="N62" s="118">
        <v>6</v>
      </c>
      <c r="O62" s="119">
        <v>25</v>
      </c>
      <c r="P62" s="116">
        <v>3</v>
      </c>
      <c r="Q62" s="117">
        <v>1</v>
      </c>
      <c r="R62" s="117">
        <v>17</v>
      </c>
      <c r="S62" s="117"/>
      <c r="T62" s="118">
        <v>26</v>
      </c>
      <c r="U62" s="119">
        <v>6</v>
      </c>
      <c r="V62" s="126">
        <v>53</v>
      </c>
    </row>
    <row r="63" spans="1:22" ht="15" thickTop="1" thickBot="1">
      <c r="A63" s="175" t="s">
        <v>127</v>
      </c>
      <c r="B63" s="276"/>
      <c r="C63" s="277"/>
      <c r="D63" s="277"/>
      <c r="E63" s="277"/>
      <c r="F63" s="277"/>
      <c r="G63" s="278"/>
      <c r="H63" s="279"/>
      <c r="I63" s="276"/>
      <c r="J63" s="277"/>
      <c r="K63" s="277"/>
      <c r="L63" s="277"/>
      <c r="M63" s="277"/>
      <c r="N63" s="278"/>
      <c r="O63" s="279"/>
      <c r="P63" s="276"/>
      <c r="Q63" s="277"/>
      <c r="R63" s="277"/>
      <c r="S63" s="277"/>
      <c r="T63" s="278"/>
      <c r="U63" s="279"/>
      <c r="V63" s="96"/>
    </row>
    <row r="64" spans="1:22" ht="14.25" thickTop="1">
      <c r="A64" s="176" t="s">
        <v>128</v>
      </c>
      <c r="B64" s="98"/>
      <c r="C64" s="99"/>
      <c r="D64" s="99">
        <v>1</v>
      </c>
      <c r="E64" s="99"/>
      <c r="F64" s="99">
        <v>2</v>
      </c>
      <c r="G64" s="100"/>
      <c r="H64" s="101">
        <v>3</v>
      </c>
      <c r="I64" s="98">
        <v>2</v>
      </c>
      <c r="J64" s="99">
        <v>6</v>
      </c>
      <c r="K64" s="99">
        <v>1</v>
      </c>
      <c r="L64" s="99">
        <v>2</v>
      </c>
      <c r="M64" s="99">
        <v>1</v>
      </c>
      <c r="N64" s="100">
        <v>2</v>
      </c>
      <c r="O64" s="101">
        <v>14</v>
      </c>
      <c r="P64" s="98">
        <v>2</v>
      </c>
      <c r="Q64" s="99">
        <v>6</v>
      </c>
      <c r="R64" s="99">
        <v>2</v>
      </c>
      <c r="S64" s="99">
        <v>2</v>
      </c>
      <c r="T64" s="100">
        <v>3</v>
      </c>
      <c r="U64" s="101">
        <v>2</v>
      </c>
      <c r="V64" s="105">
        <v>17</v>
      </c>
    </row>
    <row r="65" spans="1:22">
      <c r="A65" s="177" t="s">
        <v>132</v>
      </c>
      <c r="B65" s="107"/>
      <c r="C65" s="108"/>
      <c r="D65" s="108"/>
      <c r="E65" s="108"/>
      <c r="F65" s="108">
        <v>1</v>
      </c>
      <c r="G65" s="109"/>
      <c r="H65" s="110">
        <v>1</v>
      </c>
      <c r="I65" s="107"/>
      <c r="J65" s="108"/>
      <c r="K65" s="108"/>
      <c r="L65" s="108"/>
      <c r="M65" s="108"/>
      <c r="N65" s="109"/>
      <c r="O65" s="110"/>
      <c r="P65" s="107"/>
      <c r="Q65" s="108"/>
      <c r="R65" s="108"/>
      <c r="S65" s="108"/>
      <c r="T65" s="109">
        <v>1</v>
      </c>
      <c r="U65" s="110"/>
      <c r="V65" s="114">
        <v>1</v>
      </c>
    </row>
    <row r="66" spans="1:22">
      <c r="A66" s="177" t="s">
        <v>129</v>
      </c>
      <c r="B66" s="107"/>
      <c r="C66" s="108"/>
      <c r="D66" s="108">
        <v>2</v>
      </c>
      <c r="E66" s="108"/>
      <c r="F66" s="108">
        <v>1</v>
      </c>
      <c r="G66" s="109"/>
      <c r="H66" s="110">
        <v>3</v>
      </c>
      <c r="I66" s="107">
        <v>1</v>
      </c>
      <c r="J66" s="108">
        <v>1</v>
      </c>
      <c r="K66" s="108">
        <v>1</v>
      </c>
      <c r="L66" s="108"/>
      <c r="M66" s="108">
        <v>1</v>
      </c>
      <c r="N66" s="109"/>
      <c r="O66" s="110">
        <v>4</v>
      </c>
      <c r="P66" s="107">
        <v>1</v>
      </c>
      <c r="Q66" s="108">
        <v>1</v>
      </c>
      <c r="R66" s="108">
        <v>3</v>
      </c>
      <c r="S66" s="108"/>
      <c r="T66" s="109">
        <v>2</v>
      </c>
      <c r="U66" s="110"/>
      <c r="V66" s="114">
        <v>7</v>
      </c>
    </row>
    <row r="67" spans="1:22">
      <c r="A67" s="177" t="s">
        <v>131</v>
      </c>
      <c r="B67" s="107"/>
      <c r="C67" s="108"/>
      <c r="D67" s="108">
        <v>1</v>
      </c>
      <c r="E67" s="108"/>
      <c r="F67" s="108"/>
      <c r="G67" s="109"/>
      <c r="H67" s="110">
        <v>1</v>
      </c>
      <c r="I67" s="107"/>
      <c r="J67" s="108"/>
      <c r="K67" s="108"/>
      <c r="L67" s="108"/>
      <c r="M67" s="108"/>
      <c r="N67" s="109"/>
      <c r="O67" s="110"/>
      <c r="P67" s="107"/>
      <c r="Q67" s="108"/>
      <c r="R67" s="108">
        <v>1</v>
      </c>
      <c r="S67" s="108"/>
      <c r="T67" s="109"/>
      <c r="U67" s="110"/>
      <c r="V67" s="114">
        <v>1</v>
      </c>
    </row>
    <row r="68" spans="1:22">
      <c r="A68" s="177" t="s">
        <v>130</v>
      </c>
      <c r="B68" s="107"/>
      <c r="C68" s="108"/>
      <c r="D68" s="108"/>
      <c r="E68" s="108"/>
      <c r="F68" s="108"/>
      <c r="G68" s="109"/>
      <c r="H68" s="110"/>
      <c r="I68" s="107"/>
      <c r="J68" s="108"/>
      <c r="K68" s="108"/>
      <c r="L68" s="108"/>
      <c r="M68" s="108">
        <v>1</v>
      </c>
      <c r="N68" s="109"/>
      <c r="O68" s="110">
        <v>1</v>
      </c>
      <c r="P68" s="107"/>
      <c r="Q68" s="108"/>
      <c r="R68" s="108"/>
      <c r="S68" s="108"/>
      <c r="T68" s="109">
        <v>1</v>
      </c>
      <c r="U68" s="110"/>
      <c r="V68" s="114">
        <v>1</v>
      </c>
    </row>
    <row r="69" spans="1:22" ht="14.25" thickBot="1">
      <c r="A69" s="178" t="s">
        <v>42</v>
      </c>
      <c r="B69" s="116"/>
      <c r="C69" s="117"/>
      <c r="D69" s="117">
        <v>4</v>
      </c>
      <c r="E69" s="117"/>
      <c r="F69" s="117">
        <v>4</v>
      </c>
      <c r="G69" s="118"/>
      <c r="H69" s="119">
        <v>8</v>
      </c>
      <c r="I69" s="116">
        <v>3</v>
      </c>
      <c r="J69" s="117">
        <v>7</v>
      </c>
      <c r="K69" s="117">
        <v>2</v>
      </c>
      <c r="L69" s="117">
        <v>2</v>
      </c>
      <c r="M69" s="117">
        <v>3</v>
      </c>
      <c r="N69" s="118">
        <v>2</v>
      </c>
      <c r="O69" s="119">
        <v>19</v>
      </c>
      <c r="P69" s="116">
        <v>3</v>
      </c>
      <c r="Q69" s="117">
        <v>7</v>
      </c>
      <c r="R69" s="117">
        <v>6</v>
      </c>
      <c r="S69" s="117">
        <v>2</v>
      </c>
      <c r="T69" s="118">
        <v>7</v>
      </c>
      <c r="U69" s="119">
        <v>2</v>
      </c>
      <c r="V69" s="126">
        <v>27</v>
      </c>
    </row>
    <row r="70" spans="1:22" ht="15" thickTop="1" thickBot="1">
      <c r="A70" s="175" t="s">
        <v>133</v>
      </c>
      <c r="B70" s="276"/>
      <c r="C70" s="277"/>
      <c r="D70" s="277"/>
      <c r="E70" s="277"/>
      <c r="F70" s="277"/>
      <c r="G70" s="278"/>
      <c r="H70" s="279"/>
      <c r="I70" s="276"/>
      <c r="J70" s="277"/>
      <c r="K70" s="277"/>
      <c r="L70" s="277"/>
      <c r="M70" s="277"/>
      <c r="N70" s="278"/>
      <c r="O70" s="279"/>
      <c r="P70" s="276"/>
      <c r="Q70" s="277"/>
      <c r="R70" s="277"/>
      <c r="S70" s="277"/>
      <c r="T70" s="278"/>
      <c r="U70" s="279"/>
      <c r="V70" s="96"/>
    </row>
    <row r="71" spans="1:22" ht="14.25" thickTop="1">
      <c r="A71" s="177" t="s">
        <v>135</v>
      </c>
      <c r="B71" s="107">
        <v>1</v>
      </c>
      <c r="C71" s="108"/>
      <c r="D71" s="108">
        <v>15</v>
      </c>
      <c r="E71" s="108">
        <v>1</v>
      </c>
      <c r="F71" s="108">
        <v>11</v>
      </c>
      <c r="G71" s="109">
        <v>5</v>
      </c>
      <c r="H71" s="110">
        <v>33</v>
      </c>
      <c r="I71" s="107">
        <v>4</v>
      </c>
      <c r="J71" s="108">
        <v>2</v>
      </c>
      <c r="K71" s="108">
        <v>15</v>
      </c>
      <c r="L71" s="108">
        <v>4</v>
      </c>
      <c r="M71" s="108">
        <v>19</v>
      </c>
      <c r="N71" s="109">
        <v>9</v>
      </c>
      <c r="O71" s="110">
        <v>53</v>
      </c>
      <c r="P71" s="107">
        <v>5</v>
      </c>
      <c r="Q71" s="108">
        <v>2</v>
      </c>
      <c r="R71" s="108">
        <v>30</v>
      </c>
      <c r="S71" s="108">
        <v>5</v>
      </c>
      <c r="T71" s="109">
        <v>30</v>
      </c>
      <c r="U71" s="110">
        <v>14</v>
      </c>
      <c r="V71" s="114">
        <v>86</v>
      </c>
    </row>
    <row r="72" spans="1:22">
      <c r="A72" s="176" t="s">
        <v>134</v>
      </c>
      <c r="B72" s="98"/>
      <c r="C72" s="99"/>
      <c r="D72" s="99">
        <v>4</v>
      </c>
      <c r="E72" s="99"/>
      <c r="F72" s="99">
        <v>2</v>
      </c>
      <c r="G72" s="100">
        <v>1</v>
      </c>
      <c r="H72" s="101">
        <v>7</v>
      </c>
      <c r="I72" s="98">
        <v>1</v>
      </c>
      <c r="J72" s="99">
        <v>4</v>
      </c>
      <c r="K72" s="99">
        <v>10</v>
      </c>
      <c r="L72" s="99">
        <v>1</v>
      </c>
      <c r="M72" s="99">
        <v>8</v>
      </c>
      <c r="N72" s="100">
        <v>1</v>
      </c>
      <c r="O72" s="101">
        <v>25</v>
      </c>
      <c r="P72" s="98">
        <v>1</v>
      </c>
      <c r="Q72" s="99">
        <v>4</v>
      </c>
      <c r="R72" s="99">
        <v>14</v>
      </c>
      <c r="S72" s="99">
        <v>1</v>
      </c>
      <c r="T72" s="100">
        <v>10</v>
      </c>
      <c r="U72" s="101">
        <v>2</v>
      </c>
      <c r="V72" s="105">
        <v>32</v>
      </c>
    </row>
    <row r="73" spans="1:22" ht="14.25" thickBot="1">
      <c r="A73" s="178" t="s">
        <v>42</v>
      </c>
      <c r="B73" s="116">
        <v>1</v>
      </c>
      <c r="C73" s="117"/>
      <c r="D73" s="117">
        <v>19</v>
      </c>
      <c r="E73" s="117">
        <v>1</v>
      </c>
      <c r="F73" s="117">
        <v>13</v>
      </c>
      <c r="G73" s="118">
        <v>6</v>
      </c>
      <c r="H73" s="119">
        <v>40</v>
      </c>
      <c r="I73" s="116">
        <v>5</v>
      </c>
      <c r="J73" s="117">
        <v>6</v>
      </c>
      <c r="K73" s="117">
        <v>25</v>
      </c>
      <c r="L73" s="117">
        <v>5</v>
      </c>
      <c r="M73" s="117">
        <v>27</v>
      </c>
      <c r="N73" s="118">
        <v>10</v>
      </c>
      <c r="O73" s="119">
        <v>78</v>
      </c>
      <c r="P73" s="116">
        <v>6</v>
      </c>
      <c r="Q73" s="117">
        <v>6</v>
      </c>
      <c r="R73" s="117">
        <v>44</v>
      </c>
      <c r="S73" s="117">
        <v>6</v>
      </c>
      <c r="T73" s="118">
        <v>40</v>
      </c>
      <c r="U73" s="119">
        <v>16</v>
      </c>
      <c r="V73" s="126">
        <v>118</v>
      </c>
    </row>
    <row r="74" spans="1:22" ht="15" thickTop="1" thickBot="1">
      <c r="A74" s="175" t="s">
        <v>136</v>
      </c>
      <c r="B74" s="276"/>
      <c r="C74" s="277"/>
      <c r="D74" s="277"/>
      <c r="E74" s="277"/>
      <c r="F74" s="277"/>
      <c r="G74" s="278"/>
      <c r="H74" s="279"/>
      <c r="I74" s="276"/>
      <c r="J74" s="277"/>
      <c r="K74" s="277"/>
      <c r="L74" s="277"/>
      <c r="M74" s="277"/>
      <c r="N74" s="278"/>
      <c r="O74" s="279"/>
      <c r="P74" s="276"/>
      <c r="Q74" s="277"/>
      <c r="R74" s="277"/>
      <c r="S74" s="277"/>
      <c r="T74" s="278"/>
      <c r="U74" s="279"/>
      <c r="V74" s="96"/>
    </row>
    <row r="75" spans="1:22" ht="14.25" thickTop="1">
      <c r="A75" s="176" t="s">
        <v>141</v>
      </c>
      <c r="B75" s="98"/>
      <c r="C75" s="99"/>
      <c r="D75" s="99">
        <v>1</v>
      </c>
      <c r="E75" s="99"/>
      <c r="F75" s="99"/>
      <c r="G75" s="100"/>
      <c r="H75" s="101">
        <v>1</v>
      </c>
      <c r="I75" s="98"/>
      <c r="J75" s="99"/>
      <c r="K75" s="99"/>
      <c r="L75" s="99"/>
      <c r="M75" s="99">
        <v>2</v>
      </c>
      <c r="N75" s="100"/>
      <c r="O75" s="101">
        <v>2</v>
      </c>
      <c r="P75" s="98"/>
      <c r="Q75" s="99"/>
      <c r="R75" s="99">
        <v>1</v>
      </c>
      <c r="S75" s="99"/>
      <c r="T75" s="100">
        <v>2</v>
      </c>
      <c r="U75" s="101"/>
      <c r="V75" s="105">
        <v>3</v>
      </c>
    </row>
    <row r="76" spans="1:22">
      <c r="A76" s="177" t="s">
        <v>145</v>
      </c>
      <c r="B76" s="107"/>
      <c r="C76" s="108"/>
      <c r="D76" s="108"/>
      <c r="E76" s="108"/>
      <c r="F76" s="108"/>
      <c r="G76" s="109"/>
      <c r="H76" s="110"/>
      <c r="I76" s="107"/>
      <c r="J76" s="108"/>
      <c r="K76" s="108"/>
      <c r="L76" s="108"/>
      <c r="M76" s="108"/>
      <c r="N76" s="109">
        <v>1</v>
      </c>
      <c r="O76" s="110">
        <v>1</v>
      </c>
      <c r="P76" s="107"/>
      <c r="Q76" s="108"/>
      <c r="R76" s="108"/>
      <c r="S76" s="108"/>
      <c r="T76" s="109"/>
      <c r="U76" s="110">
        <v>1</v>
      </c>
      <c r="V76" s="114">
        <v>1</v>
      </c>
    </row>
    <row r="77" spans="1:22">
      <c r="A77" s="177" t="s">
        <v>139</v>
      </c>
      <c r="B77" s="107"/>
      <c r="C77" s="108"/>
      <c r="D77" s="108"/>
      <c r="E77" s="108"/>
      <c r="F77" s="108"/>
      <c r="G77" s="109">
        <v>1</v>
      </c>
      <c r="H77" s="110">
        <v>1</v>
      </c>
      <c r="I77" s="107"/>
      <c r="J77" s="108"/>
      <c r="K77" s="108"/>
      <c r="L77" s="108"/>
      <c r="M77" s="108"/>
      <c r="N77" s="109"/>
      <c r="O77" s="110"/>
      <c r="P77" s="107"/>
      <c r="Q77" s="108"/>
      <c r="R77" s="108"/>
      <c r="S77" s="108"/>
      <c r="T77" s="109"/>
      <c r="U77" s="110">
        <v>1</v>
      </c>
      <c r="V77" s="114">
        <v>1</v>
      </c>
    </row>
    <row r="78" spans="1:22">
      <c r="A78" s="177" t="s">
        <v>138</v>
      </c>
      <c r="B78" s="107"/>
      <c r="C78" s="108"/>
      <c r="D78" s="108"/>
      <c r="E78" s="108"/>
      <c r="F78" s="108"/>
      <c r="G78" s="109"/>
      <c r="H78" s="110"/>
      <c r="I78" s="107"/>
      <c r="J78" s="108"/>
      <c r="K78" s="108"/>
      <c r="L78" s="108">
        <v>1</v>
      </c>
      <c r="M78" s="108"/>
      <c r="N78" s="109"/>
      <c r="O78" s="110">
        <v>1</v>
      </c>
      <c r="P78" s="107"/>
      <c r="Q78" s="108"/>
      <c r="R78" s="108"/>
      <c r="S78" s="108">
        <v>1</v>
      </c>
      <c r="T78" s="109"/>
      <c r="U78" s="110"/>
      <c r="V78" s="114">
        <v>1</v>
      </c>
    </row>
    <row r="79" spans="1:22">
      <c r="A79" s="177" t="s">
        <v>146</v>
      </c>
      <c r="B79" s="107"/>
      <c r="C79" s="108"/>
      <c r="D79" s="108"/>
      <c r="E79" s="108"/>
      <c r="F79" s="108">
        <v>5</v>
      </c>
      <c r="G79" s="109"/>
      <c r="H79" s="110">
        <v>5</v>
      </c>
      <c r="I79" s="107"/>
      <c r="J79" s="108"/>
      <c r="K79" s="108">
        <v>1</v>
      </c>
      <c r="L79" s="108"/>
      <c r="M79" s="108"/>
      <c r="N79" s="109"/>
      <c r="O79" s="110">
        <v>1</v>
      </c>
      <c r="P79" s="107"/>
      <c r="Q79" s="108"/>
      <c r="R79" s="108">
        <v>1</v>
      </c>
      <c r="S79" s="108"/>
      <c r="T79" s="109">
        <v>5</v>
      </c>
      <c r="U79" s="110"/>
      <c r="V79" s="114">
        <v>6</v>
      </c>
    </row>
    <row r="80" spans="1:22">
      <c r="A80" s="177" t="s">
        <v>149</v>
      </c>
      <c r="B80" s="107"/>
      <c r="C80" s="108"/>
      <c r="D80" s="108"/>
      <c r="E80" s="108"/>
      <c r="F80" s="108"/>
      <c r="G80" s="109">
        <v>1</v>
      </c>
      <c r="H80" s="110">
        <v>1</v>
      </c>
      <c r="I80" s="107"/>
      <c r="J80" s="108"/>
      <c r="K80" s="108"/>
      <c r="L80" s="108"/>
      <c r="M80" s="108"/>
      <c r="N80" s="109"/>
      <c r="O80" s="110"/>
      <c r="P80" s="107"/>
      <c r="Q80" s="108"/>
      <c r="R80" s="108"/>
      <c r="S80" s="108"/>
      <c r="T80" s="109"/>
      <c r="U80" s="110">
        <v>1</v>
      </c>
      <c r="V80" s="114">
        <v>1</v>
      </c>
    </row>
    <row r="81" spans="1:22">
      <c r="A81" s="177" t="s">
        <v>142</v>
      </c>
      <c r="B81" s="107"/>
      <c r="C81" s="108"/>
      <c r="D81" s="108">
        <v>2</v>
      </c>
      <c r="E81" s="108"/>
      <c r="F81" s="108"/>
      <c r="G81" s="109">
        <v>1</v>
      </c>
      <c r="H81" s="110">
        <v>3</v>
      </c>
      <c r="I81" s="107"/>
      <c r="J81" s="108">
        <v>3</v>
      </c>
      <c r="K81" s="108"/>
      <c r="L81" s="108"/>
      <c r="M81" s="108">
        <v>2</v>
      </c>
      <c r="N81" s="109"/>
      <c r="O81" s="110">
        <v>5</v>
      </c>
      <c r="P81" s="107"/>
      <c r="Q81" s="108">
        <v>3</v>
      </c>
      <c r="R81" s="108">
        <v>2</v>
      </c>
      <c r="S81" s="108"/>
      <c r="T81" s="109">
        <v>2</v>
      </c>
      <c r="U81" s="110">
        <v>1</v>
      </c>
      <c r="V81" s="114">
        <v>8</v>
      </c>
    </row>
    <row r="82" spans="1:22">
      <c r="A82" s="177" t="s">
        <v>150</v>
      </c>
      <c r="B82" s="107"/>
      <c r="C82" s="108"/>
      <c r="D82" s="108">
        <v>1</v>
      </c>
      <c r="E82" s="108"/>
      <c r="F82" s="108"/>
      <c r="G82" s="109"/>
      <c r="H82" s="110">
        <v>1</v>
      </c>
      <c r="I82" s="107"/>
      <c r="J82" s="108"/>
      <c r="K82" s="108"/>
      <c r="L82" s="108"/>
      <c r="M82" s="108"/>
      <c r="N82" s="109"/>
      <c r="O82" s="110"/>
      <c r="P82" s="107"/>
      <c r="Q82" s="108"/>
      <c r="R82" s="108">
        <v>1</v>
      </c>
      <c r="S82" s="108"/>
      <c r="T82" s="109"/>
      <c r="U82" s="110"/>
      <c r="V82" s="114">
        <v>1</v>
      </c>
    </row>
    <row r="83" spans="1:22">
      <c r="A83" s="177" t="s">
        <v>148</v>
      </c>
      <c r="B83" s="107"/>
      <c r="C83" s="108"/>
      <c r="D83" s="108">
        <v>1</v>
      </c>
      <c r="E83" s="108"/>
      <c r="F83" s="108"/>
      <c r="G83" s="109"/>
      <c r="H83" s="110">
        <v>1</v>
      </c>
      <c r="I83" s="107"/>
      <c r="J83" s="108"/>
      <c r="K83" s="108"/>
      <c r="L83" s="108"/>
      <c r="M83" s="108">
        <v>1</v>
      </c>
      <c r="N83" s="109"/>
      <c r="O83" s="110">
        <v>1</v>
      </c>
      <c r="P83" s="107"/>
      <c r="Q83" s="108"/>
      <c r="R83" s="108">
        <v>1</v>
      </c>
      <c r="S83" s="108"/>
      <c r="T83" s="109">
        <v>1</v>
      </c>
      <c r="U83" s="110"/>
      <c r="V83" s="114">
        <v>2</v>
      </c>
    </row>
    <row r="84" spans="1:22">
      <c r="A84" s="177" t="s">
        <v>140</v>
      </c>
      <c r="B84" s="107">
        <v>2</v>
      </c>
      <c r="C84" s="108"/>
      <c r="D84" s="108">
        <v>2</v>
      </c>
      <c r="E84" s="108">
        <v>2</v>
      </c>
      <c r="F84" s="108">
        <v>6</v>
      </c>
      <c r="G84" s="109">
        <v>3</v>
      </c>
      <c r="H84" s="110">
        <v>15</v>
      </c>
      <c r="I84" s="107"/>
      <c r="J84" s="108"/>
      <c r="K84" s="108">
        <v>5</v>
      </c>
      <c r="L84" s="108">
        <v>1</v>
      </c>
      <c r="M84" s="108">
        <v>5</v>
      </c>
      <c r="N84" s="109">
        <v>1</v>
      </c>
      <c r="O84" s="110">
        <v>12</v>
      </c>
      <c r="P84" s="107">
        <v>2</v>
      </c>
      <c r="Q84" s="108"/>
      <c r="R84" s="108">
        <v>7</v>
      </c>
      <c r="S84" s="108">
        <v>3</v>
      </c>
      <c r="T84" s="109">
        <v>11</v>
      </c>
      <c r="U84" s="110">
        <v>4</v>
      </c>
      <c r="V84" s="114">
        <v>27</v>
      </c>
    </row>
    <row r="85" spans="1:22">
      <c r="A85" s="177" t="s">
        <v>147</v>
      </c>
      <c r="B85" s="107"/>
      <c r="C85" s="108"/>
      <c r="D85" s="108"/>
      <c r="E85" s="108"/>
      <c r="F85" s="108">
        <v>1</v>
      </c>
      <c r="G85" s="109">
        <v>1</v>
      </c>
      <c r="H85" s="110">
        <v>2</v>
      </c>
      <c r="I85" s="107"/>
      <c r="J85" s="108"/>
      <c r="K85" s="108"/>
      <c r="L85" s="108"/>
      <c r="M85" s="108"/>
      <c r="N85" s="109"/>
      <c r="O85" s="110"/>
      <c r="P85" s="107"/>
      <c r="Q85" s="108"/>
      <c r="R85" s="108"/>
      <c r="S85" s="108"/>
      <c r="T85" s="109">
        <v>1</v>
      </c>
      <c r="U85" s="110">
        <v>1</v>
      </c>
      <c r="V85" s="114">
        <v>2</v>
      </c>
    </row>
    <row r="86" spans="1:22">
      <c r="A86" s="177" t="s">
        <v>144</v>
      </c>
      <c r="B86" s="107"/>
      <c r="C86" s="108"/>
      <c r="D86" s="108">
        <v>1</v>
      </c>
      <c r="E86" s="108"/>
      <c r="F86" s="108">
        <v>2</v>
      </c>
      <c r="G86" s="109">
        <v>1</v>
      </c>
      <c r="H86" s="110">
        <v>4</v>
      </c>
      <c r="I86" s="107"/>
      <c r="J86" s="108"/>
      <c r="K86" s="108"/>
      <c r="L86" s="108"/>
      <c r="M86" s="108">
        <v>3</v>
      </c>
      <c r="N86" s="109"/>
      <c r="O86" s="110">
        <v>3</v>
      </c>
      <c r="P86" s="107"/>
      <c r="Q86" s="108"/>
      <c r="R86" s="108">
        <v>1</v>
      </c>
      <c r="S86" s="108"/>
      <c r="T86" s="109">
        <v>5</v>
      </c>
      <c r="U86" s="110">
        <v>1</v>
      </c>
      <c r="V86" s="114">
        <v>7</v>
      </c>
    </row>
    <row r="87" spans="1:22">
      <c r="A87" s="177" t="s">
        <v>143</v>
      </c>
      <c r="B87" s="107"/>
      <c r="C87" s="108"/>
      <c r="D87" s="108">
        <v>1</v>
      </c>
      <c r="E87" s="108"/>
      <c r="F87" s="108">
        <v>2</v>
      </c>
      <c r="G87" s="109"/>
      <c r="H87" s="110">
        <v>3</v>
      </c>
      <c r="I87" s="107"/>
      <c r="J87" s="108"/>
      <c r="K87" s="108"/>
      <c r="L87" s="108"/>
      <c r="M87" s="108">
        <v>1</v>
      </c>
      <c r="N87" s="109"/>
      <c r="O87" s="110">
        <v>1</v>
      </c>
      <c r="P87" s="107"/>
      <c r="Q87" s="108"/>
      <c r="R87" s="108">
        <v>1</v>
      </c>
      <c r="S87" s="108"/>
      <c r="T87" s="109">
        <v>3</v>
      </c>
      <c r="U87" s="110"/>
      <c r="V87" s="114">
        <v>4</v>
      </c>
    </row>
    <row r="88" spans="1:22">
      <c r="A88" s="177" t="s">
        <v>137</v>
      </c>
      <c r="B88" s="107"/>
      <c r="C88" s="108"/>
      <c r="D88" s="108"/>
      <c r="E88" s="108">
        <v>1</v>
      </c>
      <c r="F88" s="108">
        <v>2</v>
      </c>
      <c r="G88" s="109">
        <v>1</v>
      </c>
      <c r="H88" s="110">
        <v>4</v>
      </c>
      <c r="I88" s="107"/>
      <c r="J88" s="108">
        <v>3</v>
      </c>
      <c r="K88" s="108">
        <v>1</v>
      </c>
      <c r="L88" s="108"/>
      <c r="M88" s="108">
        <v>2</v>
      </c>
      <c r="N88" s="109">
        <v>1</v>
      </c>
      <c r="O88" s="110">
        <v>7</v>
      </c>
      <c r="P88" s="107"/>
      <c r="Q88" s="108">
        <v>3</v>
      </c>
      <c r="R88" s="108">
        <v>1</v>
      </c>
      <c r="S88" s="108">
        <v>1</v>
      </c>
      <c r="T88" s="109">
        <v>4</v>
      </c>
      <c r="U88" s="110">
        <v>2</v>
      </c>
      <c r="V88" s="114">
        <v>11</v>
      </c>
    </row>
    <row r="89" spans="1:22" ht="14.25" thickBot="1">
      <c r="A89" s="178" t="s">
        <v>42</v>
      </c>
      <c r="B89" s="116">
        <v>2</v>
      </c>
      <c r="C89" s="117"/>
      <c r="D89" s="117">
        <v>9</v>
      </c>
      <c r="E89" s="117">
        <v>3</v>
      </c>
      <c r="F89" s="117">
        <v>18</v>
      </c>
      <c r="G89" s="118">
        <v>9</v>
      </c>
      <c r="H89" s="119">
        <v>41</v>
      </c>
      <c r="I89" s="116"/>
      <c r="J89" s="117">
        <v>6</v>
      </c>
      <c r="K89" s="117">
        <v>7</v>
      </c>
      <c r="L89" s="117">
        <v>2</v>
      </c>
      <c r="M89" s="117">
        <v>16</v>
      </c>
      <c r="N89" s="118">
        <v>3</v>
      </c>
      <c r="O89" s="119">
        <v>34</v>
      </c>
      <c r="P89" s="116">
        <v>2</v>
      </c>
      <c r="Q89" s="117">
        <v>6</v>
      </c>
      <c r="R89" s="117">
        <v>16</v>
      </c>
      <c r="S89" s="117">
        <v>5</v>
      </c>
      <c r="T89" s="118">
        <v>34</v>
      </c>
      <c r="U89" s="119">
        <v>12</v>
      </c>
      <c r="V89" s="126">
        <v>75</v>
      </c>
    </row>
    <row r="90" spans="1:22" ht="15" thickTop="1" thickBot="1">
      <c r="A90" s="175" t="s">
        <v>151</v>
      </c>
      <c r="B90" s="276"/>
      <c r="C90" s="277"/>
      <c r="D90" s="277"/>
      <c r="E90" s="277"/>
      <c r="F90" s="277"/>
      <c r="G90" s="278"/>
      <c r="H90" s="279"/>
      <c r="I90" s="276"/>
      <c r="J90" s="277"/>
      <c r="K90" s="277"/>
      <c r="L90" s="277"/>
      <c r="M90" s="277"/>
      <c r="N90" s="278"/>
      <c r="O90" s="279"/>
      <c r="P90" s="276"/>
      <c r="Q90" s="277"/>
      <c r="R90" s="277"/>
      <c r="S90" s="277"/>
      <c r="T90" s="278"/>
      <c r="U90" s="279"/>
      <c r="V90" s="96"/>
    </row>
    <row r="91" spans="1:22" ht="14.25" thickTop="1">
      <c r="A91" s="176" t="s">
        <v>156</v>
      </c>
      <c r="B91" s="98"/>
      <c r="C91" s="99"/>
      <c r="D91" s="99"/>
      <c r="E91" s="99"/>
      <c r="F91" s="99"/>
      <c r="G91" s="100"/>
      <c r="H91" s="101"/>
      <c r="I91" s="98"/>
      <c r="J91" s="99">
        <v>2</v>
      </c>
      <c r="K91" s="99"/>
      <c r="L91" s="99"/>
      <c r="M91" s="99"/>
      <c r="N91" s="100">
        <v>1</v>
      </c>
      <c r="O91" s="101">
        <v>3</v>
      </c>
      <c r="P91" s="98"/>
      <c r="Q91" s="99">
        <v>2</v>
      </c>
      <c r="R91" s="99"/>
      <c r="S91" s="99"/>
      <c r="T91" s="100"/>
      <c r="U91" s="101">
        <v>1</v>
      </c>
      <c r="V91" s="105">
        <v>3</v>
      </c>
    </row>
    <row r="92" spans="1:22">
      <c r="A92" s="177" t="s">
        <v>173</v>
      </c>
      <c r="B92" s="107"/>
      <c r="C92" s="108"/>
      <c r="D92" s="108"/>
      <c r="E92" s="108"/>
      <c r="F92" s="108"/>
      <c r="G92" s="109"/>
      <c r="H92" s="110"/>
      <c r="I92" s="107"/>
      <c r="J92" s="108"/>
      <c r="K92" s="108"/>
      <c r="L92" s="108"/>
      <c r="M92" s="108"/>
      <c r="N92" s="109">
        <v>1</v>
      </c>
      <c r="O92" s="110">
        <v>1</v>
      </c>
      <c r="P92" s="107"/>
      <c r="Q92" s="108"/>
      <c r="R92" s="108"/>
      <c r="S92" s="108"/>
      <c r="T92" s="109"/>
      <c r="U92" s="110">
        <v>1</v>
      </c>
      <c r="V92" s="114">
        <v>1</v>
      </c>
    </row>
    <row r="93" spans="1:22">
      <c r="A93" s="177" t="s">
        <v>157</v>
      </c>
      <c r="B93" s="107"/>
      <c r="C93" s="108"/>
      <c r="D93" s="108">
        <v>1</v>
      </c>
      <c r="E93" s="108"/>
      <c r="F93" s="108">
        <v>2</v>
      </c>
      <c r="G93" s="109">
        <v>1</v>
      </c>
      <c r="H93" s="110">
        <v>4</v>
      </c>
      <c r="I93" s="107">
        <v>4</v>
      </c>
      <c r="J93" s="108">
        <v>13</v>
      </c>
      <c r="K93" s="108">
        <v>7</v>
      </c>
      <c r="L93" s="108">
        <v>1</v>
      </c>
      <c r="M93" s="108">
        <f>4+1</f>
        <v>5</v>
      </c>
      <c r="N93" s="109">
        <v>2</v>
      </c>
      <c r="O93" s="110">
        <f>31+1</f>
        <v>32</v>
      </c>
      <c r="P93" s="107">
        <v>4</v>
      </c>
      <c r="Q93" s="108">
        <v>13</v>
      </c>
      <c r="R93" s="108">
        <v>8</v>
      </c>
      <c r="S93" s="108">
        <v>1</v>
      </c>
      <c r="T93" s="109">
        <f>6+1</f>
        <v>7</v>
      </c>
      <c r="U93" s="110">
        <v>3</v>
      </c>
      <c r="V93" s="114">
        <f>35+1</f>
        <v>36</v>
      </c>
    </row>
    <row r="94" spans="1:22">
      <c r="A94" s="177" t="s">
        <v>164</v>
      </c>
      <c r="B94" s="107"/>
      <c r="C94" s="108"/>
      <c r="D94" s="108">
        <v>1</v>
      </c>
      <c r="E94" s="108"/>
      <c r="F94" s="108">
        <v>3</v>
      </c>
      <c r="G94" s="109">
        <v>1</v>
      </c>
      <c r="H94" s="110">
        <v>5</v>
      </c>
      <c r="I94" s="107"/>
      <c r="J94" s="108">
        <v>2</v>
      </c>
      <c r="K94" s="108">
        <v>2</v>
      </c>
      <c r="L94" s="108"/>
      <c r="M94" s="108">
        <v>7</v>
      </c>
      <c r="N94" s="109">
        <v>8</v>
      </c>
      <c r="O94" s="110">
        <v>19</v>
      </c>
      <c r="P94" s="107"/>
      <c r="Q94" s="108">
        <v>2</v>
      </c>
      <c r="R94" s="108">
        <v>3</v>
      </c>
      <c r="S94" s="108"/>
      <c r="T94" s="109">
        <v>10</v>
      </c>
      <c r="U94" s="110">
        <v>9</v>
      </c>
      <c r="V94" s="114">
        <v>24</v>
      </c>
    </row>
    <row r="95" spans="1:22">
      <c r="A95" s="177" t="s">
        <v>179</v>
      </c>
      <c r="B95" s="107"/>
      <c r="C95" s="108"/>
      <c r="D95" s="108">
        <v>1</v>
      </c>
      <c r="E95" s="108"/>
      <c r="F95" s="108"/>
      <c r="G95" s="109"/>
      <c r="H95" s="110">
        <v>1</v>
      </c>
      <c r="I95" s="107">
        <v>1</v>
      </c>
      <c r="J95" s="108"/>
      <c r="K95" s="108">
        <v>1</v>
      </c>
      <c r="L95" s="108"/>
      <c r="M95" s="108">
        <v>1</v>
      </c>
      <c r="N95" s="109"/>
      <c r="O95" s="110">
        <v>3</v>
      </c>
      <c r="P95" s="107">
        <v>1</v>
      </c>
      <c r="Q95" s="108"/>
      <c r="R95" s="108">
        <v>2</v>
      </c>
      <c r="S95" s="108"/>
      <c r="T95" s="109">
        <v>1</v>
      </c>
      <c r="U95" s="110"/>
      <c r="V95" s="114">
        <v>4</v>
      </c>
    </row>
    <row r="96" spans="1:22">
      <c r="A96" s="177" t="s">
        <v>180</v>
      </c>
      <c r="B96" s="107"/>
      <c r="C96" s="108"/>
      <c r="D96" s="108"/>
      <c r="E96" s="108"/>
      <c r="F96" s="108"/>
      <c r="G96" s="109"/>
      <c r="H96" s="110"/>
      <c r="I96" s="107"/>
      <c r="J96" s="108"/>
      <c r="K96" s="108">
        <v>4</v>
      </c>
      <c r="L96" s="108"/>
      <c r="M96" s="108">
        <v>1</v>
      </c>
      <c r="N96" s="109"/>
      <c r="O96" s="110">
        <v>5</v>
      </c>
      <c r="P96" s="107"/>
      <c r="Q96" s="108"/>
      <c r="R96" s="108">
        <v>4</v>
      </c>
      <c r="S96" s="108"/>
      <c r="T96" s="109">
        <v>1</v>
      </c>
      <c r="U96" s="110"/>
      <c r="V96" s="114">
        <v>5</v>
      </c>
    </row>
    <row r="97" spans="1:22">
      <c r="A97" s="177" t="s">
        <v>175</v>
      </c>
      <c r="B97" s="107"/>
      <c r="C97" s="108"/>
      <c r="D97" s="108"/>
      <c r="E97" s="108"/>
      <c r="F97" s="108"/>
      <c r="G97" s="109"/>
      <c r="H97" s="110"/>
      <c r="I97" s="107"/>
      <c r="J97" s="108"/>
      <c r="K97" s="108">
        <v>1</v>
      </c>
      <c r="L97" s="108"/>
      <c r="M97" s="108">
        <v>1</v>
      </c>
      <c r="N97" s="109"/>
      <c r="O97" s="110">
        <v>2</v>
      </c>
      <c r="P97" s="107"/>
      <c r="Q97" s="108"/>
      <c r="R97" s="108">
        <v>1</v>
      </c>
      <c r="S97" s="108"/>
      <c r="T97" s="109">
        <v>1</v>
      </c>
      <c r="U97" s="110"/>
      <c r="V97" s="114">
        <v>2</v>
      </c>
    </row>
    <row r="98" spans="1:22">
      <c r="A98" s="177" t="s">
        <v>166</v>
      </c>
      <c r="B98" s="107"/>
      <c r="C98" s="108"/>
      <c r="D98" s="108">
        <v>1</v>
      </c>
      <c r="E98" s="108"/>
      <c r="F98" s="108"/>
      <c r="G98" s="109"/>
      <c r="H98" s="110">
        <v>1</v>
      </c>
      <c r="I98" s="107">
        <v>1</v>
      </c>
      <c r="J98" s="108"/>
      <c r="K98" s="108"/>
      <c r="L98" s="108"/>
      <c r="M98" s="108">
        <v>3</v>
      </c>
      <c r="N98" s="109">
        <v>5</v>
      </c>
      <c r="O98" s="110">
        <v>9</v>
      </c>
      <c r="P98" s="107">
        <v>1</v>
      </c>
      <c r="Q98" s="108"/>
      <c r="R98" s="108">
        <v>1</v>
      </c>
      <c r="S98" s="108"/>
      <c r="T98" s="109">
        <v>3</v>
      </c>
      <c r="U98" s="110">
        <v>5</v>
      </c>
      <c r="V98" s="114">
        <v>10</v>
      </c>
    </row>
    <row r="99" spans="1:22">
      <c r="A99" s="177" t="s">
        <v>159</v>
      </c>
      <c r="B99" s="107"/>
      <c r="C99" s="108"/>
      <c r="D99" s="108">
        <v>1</v>
      </c>
      <c r="E99" s="108"/>
      <c r="F99" s="108">
        <v>1</v>
      </c>
      <c r="G99" s="109"/>
      <c r="H99" s="110">
        <v>2</v>
      </c>
      <c r="I99" s="107"/>
      <c r="J99" s="108">
        <v>1</v>
      </c>
      <c r="K99" s="108"/>
      <c r="L99" s="108"/>
      <c r="M99" s="108">
        <v>2</v>
      </c>
      <c r="N99" s="109">
        <v>1</v>
      </c>
      <c r="O99" s="110">
        <v>4</v>
      </c>
      <c r="P99" s="107"/>
      <c r="Q99" s="108">
        <v>1</v>
      </c>
      <c r="R99" s="108">
        <v>1</v>
      </c>
      <c r="S99" s="108"/>
      <c r="T99" s="109">
        <v>3</v>
      </c>
      <c r="U99" s="110">
        <v>1</v>
      </c>
      <c r="V99" s="114">
        <v>6</v>
      </c>
    </row>
    <row r="100" spans="1:22">
      <c r="A100" s="177" t="s">
        <v>181</v>
      </c>
      <c r="B100" s="107"/>
      <c r="C100" s="108"/>
      <c r="D100" s="108"/>
      <c r="E100" s="108"/>
      <c r="F100" s="108"/>
      <c r="G100" s="109"/>
      <c r="H100" s="110"/>
      <c r="I100" s="107">
        <v>1</v>
      </c>
      <c r="J100" s="108"/>
      <c r="K100" s="108"/>
      <c r="L100" s="108"/>
      <c r="M100" s="108"/>
      <c r="N100" s="109"/>
      <c r="O100" s="110">
        <v>1</v>
      </c>
      <c r="P100" s="107">
        <v>1</v>
      </c>
      <c r="Q100" s="108"/>
      <c r="R100" s="108"/>
      <c r="S100" s="108"/>
      <c r="T100" s="109"/>
      <c r="U100" s="110"/>
      <c r="V100" s="114">
        <v>1</v>
      </c>
    </row>
    <row r="101" spans="1:22">
      <c r="A101" s="177" t="s">
        <v>165</v>
      </c>
      <c r="B101" s="107"/>
      <c r="C101" s="108"/>
      <c r="D101" s="108"/>
      <c r="E101" s="108"/>
      <c r="F101" s="108">
        <v>2</v>
      </c>
      <c r="G101" s="109"/>
      <c r="H101" s="110">
        <v>2</v>
      </c>
      <c r="I101" s="107"/>
      <c r="J101" s="108"/>
      <c r="K101" s="108"/>
      <c r="L101" s="108"/>
      <c r="M101" s="108">
        <v>1</v>
      </c>
      <c r="N101" s="109"/>
      <c r="O101" s="110">
        <v>1</v>
      </c>
      <c r="P101" s="107"/>
      <c r="Q101" s="108"/>
      <c r="R101" s="108"/>
      <c r="S101" s="108"/>
      <c r="T101" s="109">
        <v>3</v>
      </c>
      <c r="U101" s="110"/>
      <c r="V101" s="114">
        <v>3</v>
      </c>
    </row>
    <row r="102" spans="1:22">
      <c r="A102" s="177" t="s">
        <v>186</v>
      </c>
      <c r="B102" s="107"/>
      <c r="C102" s="108"/>
      <c r="D102" s="108"/>
      <c r="E102" s="108"/>
      <c r="F102" s="108">
        <v>1</v>
      </c>
      <c r="G102" s="109">
        <v>1</v>
      </c>
      <c r="H102" s="110">
        <v>2</v>
      </c>
      <c r="I102" s="107"/>
      <c r="J102" s="108"/>
      <c r="K102" s="108"/>
      <c r="L102" s="108">
        <v>1</v>
      </c>
      <c r="M102" s="108"/>
      <c r="N102" s="109"/>
      <c r="O102" s="110">
        <v>1</v>
      </c>
      <c r="P102" s="107"/>
      <c r="Q102" s="108"/>
      <c r="R102" s="108"/>
      <c r="S102" s="108">
        <v>1</v>
      </c>
      <c r="T102" s="109">
        <v>1</v>
      </c>
      <c r="U102" s="110">
        <v>1</v>
      </c>
      <c r="V102" s="114">
        <v>3</v>
      </c>
    </row>
    <row r="103" spans="1:22">
      <c r="A103" s="177" t="s">
        <v>185</v>
      </c>
      <c r="B103" s="107"/>
      <c r="C103" s="108"/>
      <c r="D103" s="108"/>
      <c r="E103" s="108"/>
      <c r="F103" s="108">
        <v>1</v>
      </c>
      <c r="G103" s="109"/>
      <c r="H103" s="110">
        <v>1</v>
      </c>
      <c r="I103" s="107"/>
      <c r="J103" s="108"/>
      <c r="K103" s="108"/>
      <c r="L103" s="108"/>
      <c r="M103" s="108"/>
      <c r="N103" s="109"/>
      <c r="O103" s="110"/>
      <c r="P103" s="107"/>
      <c r="Q103" s="108"/>
      <c r="R103" s="108"/>
      <c r="S103" s="108"/>
      <c r="T103" s="109">
        <v>1</v>
      </c>
      <c r="U103" s="110"/>
      <c r="V103" s="114">
        <v>1</v>
      </c>
    </row>
    <row r="104" spans="1:22">
      <c r="A104" s="177" t="s">
        <v>187</v>
      </c>
      <c r="B104" s="107"/>
      <c r="C104" s="108"/>
      <c r="D104" s="108"/>
      <c r="E104" s="108"/>
      <c r="F104" s="108"/>
      <c r="G104" s="109"/>
      <c r="H104" s="110"/>
      <c r="I104" s="107"/>
      <c r="J104" s="108"/>
      <c r="K104" s="108"/>
      <c r="L104" s="108"/>
      <c r="M104" s="108"/>
      <c r="N104" s="109">
        <v>1</v>
      </c>
      <c r="O104" s="110">
        <v>1</v>
      </c>
      <c r="P104" s="107"/>
      <c r="Q104" s="108"/>
      <c r="R104" s="108"/>
      <c r="S104" s="108"/>
      <c r="T104" s="109"/>
      <c r="U104" s="110">
        <v>1</v>
      </c>
      <c r="V104" s="114">
        <v>1</v>
      </c>
    </row>
    <row r="105" spans="1:22">
      <c r="A105" s="177" t="s">
        <v>167</v>
      </c>
      <c r="B105" s="107"/>
      <c r="C105" s="108"/>
      <c r="D105" s="108"/>
      <c r="E105" s="108"/>
      <c r="F105" s="108"/>
      <c r="G105" s="109"/>
      <c r="H105" s="110"/>
      <c r="I105" s="107">
        <v>1</v>
      </c>
      <c r="J105" s="108">
        <v>3</v>
      </c>
      <c r="K105" s="108"/>
      <c r="L105" s="108"/>
      <c r="M105" s="108">
        <v>5</v>
      </c>
      <c r="N105" s="109">
        <v>5</v>
      </c>
      <c r="O105" s="110">
        <v>14</v>
      </c>
      <c r="P105" s="107">
        <v>1</v>
      </c>
      <c r="Q105" s="108">
        <v>3</v>
      </c>
      <c r="R105" s="108"/>
      <c r="S105" s="108"/>
      <c r="T105" s="109">
        <v>5</v>
      </c>
      <c r="U105" s="110">
        <v>5</v>
      </c>
      <c r="V105" s="114">
        <v>14</v>
      </c>
    </row>
    <row r="106" spans="1:22">
      <c r="A106" s="177" t="s">
        <v>153</v>
      </c>
      <c r="B106" s="107"/>
      <c r="C106" s="108"/>
      <c r="D106" s="108"/>
      <c r="E106" s="108"/>
      <c r="F106" s="108">
        <v>1</v>
      </c>
      <c r="G106" s="109">
        <v>1</v>
      </c>
      <c r="H106" s="110">
        <v>2</v>
      </c>
      <c r="I106" s="107"/>
      <c r="J106" s="108">
        <v>4</v>
      </c>
      <c r="K106" s="108"/>
      <c r="L106" s="108"/>
      <c r="M106" s="108"/>
      <c r="N106" s="109">
        <v>10</v>
      </c>
      <c r="O106" s="110">
        <v>14</v>
      </c>
      <c r="P106" s="107"/>
      <c r="Q106" s="108">
        <v>4</v>
      </c>
      <c r="R106" s="108"/>
      <c r="S106" s="108"/>
      <c r="T106" s="109">
        <v>1</v>
      </c>
      <c r="U106" s="110">
        <v>11</v>
      </c>
      <c r="V106" s="114">
        <v>16</v>
      </c>
    </row>
    <row r="107" spans="1:22">
      <c r="A107" s="177" t="s">
        <v>162</v>
      </c>
      <c r="B107" s="107"/>
      <c r="C107" s="108"/>
      <c r="D107" s="108">
        <v>1</v>
      </c>
      <c r="E107" s="108"/>
      <c r="F107" s="108">
        <v>2</v>
      </c>
      <c r="G107" s="109">
        <v>1</v>
      </c>
      <c r="H107" s="110">
        <v>4</v>
      </c>
      <c r="I107" s="107"/>
      <c r="J107" s="108">
        <v>6</v>
      </c>
      <c r="K107" s="108">
        <v>3</v>
      </c>
      <c r="L107" s="108"/>
      <c r="M107" s="108"/>
      <c r="N107" s="109">
        <v>1</v>
      </c>
      <c r="O107" s="110">
        <v>10</v>
      </c>
      <c r="P107" s="107"/>
      <c r="Q107" s="108">
        <v>6</v>
      </c>
      <c r="R107" s="108">
        <v>4</v>
      </c>
      <c r="S107" s="108"/>
      <c r="T107" s="109">
        <v>2</v>
      </c>
      <c r="U107" s="110">
        <v>2</v>
      </c>
      <c r="V107" s="114">
        <v>14</v>
      </c>
    </row>
    <row r="108" spans="1:22">
      <c r="A108" s="177" t="s">
        <v>178</v>
      </c>
      <c r="B108" s="107"/>
      <c r="C108" s="108"/>
      <c r="D108" s="108"/>
      <c r="E108" s="108"/>
      <c r="F108" s="108"/>
      <c r="G108" s="109"/>
      <c r="H108" s="110"/>
      <c r="I108" s="107"/>
      <c r="J108" s="108"/>
      <c r="K108" s="108"/>
      <c r="L108" s="108"/>
      <c r="M108" s="108"/>
      <c r="N108" s="109">
        <v>1</v>
      </c>
      <c r="O108" s="110">
        <v>1</v>
      </c>
      <c r="P108" s="107"/>
      <c r="Q108" s="108"/>
      <c r="R108" s="108"/>
      <c r="S108" s="108"/>
      <c r="T108" s="109"/>
      <c r="U108" s="110">
        <v>1</v>
      </c>
      <c r="V108" s="114">
        <v>1</v>
      </c>
    </row>
    <row r="109" spans="1:22">
      <c r="A109" s="177" t="s">
        <v>183</v>
      </c>
      <c r="B109" s="107"/>
      <c r="C109" s="108"/>
      <c r="D109" s="108">
        <v>1</v>
      </c>
      <c r="E109" s="108"/>
      <c r="F109" s="108"/>
      <c r="G109" s="109"/>
      <c r="H109" s="110">
        <v>1</v>
      </c>
      <c r="I109" s="107">
        <v>1</v>
      </c>
      <c r="J109" s="108"/>
      <c r="K109" s="108"/>
      <c r="L109" s="108"/>
      <c r="M109" s="108">
        <v>1</v>
      </c>
      <c r="N109" s="109"/>
      <c r="O109" s="110">
        <v>2</v>
      </c>
      <c r="P109" s="107">
        <v>1</v>
      </c>
      <c r="Q109" s="108"/>
      <c r="R109" s="108">
        <v>1</v>
      </c>
      <c r="S109" s="108"/>
      <c r="T109" s="109">
        <v>1</v>
      </c>
      <c r="U109" s="110"/>
      <c r="V109" s="114">
        <v>3</v>
      </c>
    </row>
    <row r="110" spans="1:22">
      <c r="A110" s="177" t="s">
        <v>184</v>
      </c>
      <c r="B110" s="107"/>
      <c r="C110" s="108"/>
      <c r="D110" s="108">
        <v>1</v>
      </c>
      <c r="E110" s="108"/>
      <c r="F110" s="108"/>
      <c r="G110" s="109"/>
      <c r="H110" s="110">
        <v>1</v>
      </c>
      <c r="I110" s="107"/>
      <c r="J110" s="108"/>
      <c r="K110" s="108"/>
      <c r="L110" s="108"/>
      <c r="M110" s="108"/>
      <c r="N110" s="109"/>
      <c r="O110" s="110"/>
      <c r="P110" s="107"/>
      <c r="Q110" s="108"/>
      <c r="R110" s="108">
        <v>1</v>
      </c>
      <c r="S110" s="108"/>
      <c r="T110" s="109"/>
      <c r="U110" s="110"/>
      <c r="V110" s="114">
        <v>1</v>
      </c>
    </row>
    <row r="111" spans="1:22">
      <c r="A111" s="177" t="s">
        <v>169</v>
      </c>
      <c r="B111" s="107"/>
      <c r="C111" s="108"/>
      <c r="D111" s="108"/>
      <c r="E111" s="108"/>
      <c r="F111" s="108">
        <v>1</v>
      </c>
      <c r="G111" s="109"/>
      <c r="H111" s="110">
        <v>1</v>
      </c>
      <c r="I111" s="107"/>
      <c r="J111" s="108"/>
      <c r="K111" s="108">
        <v>1</v>
      </c>
      <c r="L111" s="108"/>
      <c r="M111" s="108"/>
      <c r="N111" s="109"/>
      <c r="O111" s="110">
        <v>1</v>
      </c>
      <c r="P111" s="107"/>
      <c r="Q111" s="108"/>
      <c r="R111" s="108">
        <v>1</v>
      </c>
      <c r="S111" s="108"/>
      <c r="T111" s="109">
        <v>1</v>
      </c>
      <c r="U111" s="110"/>
      <c r="V111" s="114">
        <v>2</v>
      </c>
    </row>
    <row r="112" spans="1:22">
      <c r="A112" s="177" t="s">
        <v>155</v>
      </c>
      <c r="B112" s="107"/>
      <c r="C112" s="108"/>
      <c r="D112" s="108"/>
      <c r="E112" s="108"/>
      <c r="F112" s="108"/>
      <c r="G112" s="109"/>
      <c r="H112" s="110"/>
      <c r="I112" s="107"/>
      <c r="J112" s="108">
        <v>3</v>
      </c>
      <c r="K112" s="108"/>
      <c r="L112" s="108"/>
      <c r="M112" s="108">
        <v>1</v>
      </c>
      <c r="N112" s="109">
        <v>4</v>
      </c>
      <c r="O112" s="110">
        <v>8</v>
      </c>
      <c r="P112" s="107"/>
      <c r="Q112" s="108">
        <v>3</v>
      </c>
      <c r="R112" s="108"/>
      <c r="S112" s="108"/>
      <c r="T112" s="109">
        <v>1</v>
      </c>
      <c r="U112" s="110">
        <v>4</v>
      </c>
      <c r="V112" s="114">
        <v>8</v>
      </c>
    </row>
    <row r="113" spans="1:22">
      <c r="A113" s="177" t="s">
        <v>160</v>
      </c>
      <c r="B113" s="107"/>
      <c r="C113" s="108"/>
      <c r="D113" s="108"/>
      <c r="E113" s="108"/>
      <c r="F113" s="108">
        <v>5</v>
      </c>
      <c r="G113" s="109"/>
      <c r="H113" s="110">
        <v>5</v>
      </c>
      <c r="I113" s="107">
        <v>2</v>
      </c>
      <c r="J113" s="108">
        <v>8</v>
      </c>
      <c r="K113" s="108">
        <v>2</v>
      </c>
      <c r="L113" s="108">
        <v>2</v>
      </c>
      <c r="M113" s="108">
        <v>4</v>
      </c>
      <c r="N113" s="109">
        <v>25</v>
      </c>
      <c r="O113" s="110">
        <v>43</v>
      </c>
      <c r="P113" s="107">
        <v>2</v>
      </c>
      <c r="Q113" s="108">
        <v>8</v>
      </c>
      <c r="R113" s="108">
        <v>2</v>
      </c>
      <c r="S113" s="108">
        <v>2</v>
      </c>
      <c r="T113" s="109">
        <v>9</v>
      </c>
      <c r="U113" s="110">
        <v>25</v>
      </c>
      <c r="V113" s="114">
        <v>48</v>
      </c>
    </row>
    <row r="114" spans="1:22">
      <c r="A114" s="177" t="s">
        <v>154</v>
      </c>
      <c r="B114" s="107"/>
      <c r="C114" s="108"/>
      <c r="D114" s="108"/>
      <c r="E114" s="108"/>
      <c r="F114" s="108"/>
      <c r="G114" s="109"/>
      <c r="H114" s="110"/>
      <c r="I114" s="107"/>
      <c r="J114" s="108"/>
      <c r="K114" s="108"/>
      <c r="L114" s="108"/>
      <c r="M114" s="108"/>
      <c r="N114" s="109">
        <v>5</v>
      </c>
      <c r="O114" s="110">
        <v>5</v>
      </c>
      <c r="P114" s="107"/>
      <c r="Q114" s="108"/>
      <c r="R114" s="108"/>
      <c r="S114" s="108"/>
      <c r="T114" s="109"/>
      <c r="U114" s="110">
        <v>5</v>
      </c>
      <c r="V114" s="114">
        <v>5</v>
      </c>
    </row>
    <row r="115" spans="1:22">
      <c r="A115" s="177" t="s">
        <v>170</v>
      </c>
      <c r="B115" s="107"/>
      <c r="C115" s="108"/>
      <c r="D115" s="108">
        <v>1</v>
      </c>
      <c r="E115" s="108"/>
      <c r="F115" s="108">
        <v>2</v>
      </c>
      <c r="G115" s="109"/>
      <c r="H115" s="110">
        <v>3</v>
      </c>
      <c r="I115" s="107"/>
      <c r="J115" s="108">
        <v>1</v>
      </c>
      <c r="K115" s="108"/>
      <c r="L115" s="108"/>
      <c r="M115" s="108"/>
      <c r="N115" s="109">
        <v>1</v>
      </c>
      <c r="O115" s="110">
        <v>2</v>
      </c>
      <c r="P115" s="107"/>
      <c r="Q115" s="108">
        <v>1</v>
      </c>
      <c r="R115" s="108">
        <v>1</v>
      </c>
      <c r="S115" s="108"/>
      <c r="T115" s="109">
        <v>2</v>
      </c>
      <c r="U115" s="110">
        <v>1</v>
      </c>
      <c r="V115" s="114">
        <v>5</v>
      </c>
    </row>
    <row r="116" spans="1:22">
      <c r="A116" s="177" t="s">
        <v>152</v>
      </c>
      <c r="B116" s="107"/>
      <c r="C116" s="108"/>
      <c r="D116" s="108"/>
      <c r="E116" s="108"/>
      <c r="F116" s="108">
        <v>1</v>
      </c>
      <c r="G116" s="109">
        <v>1</v>
      </c>
      <c r="H116" s="110">
        <v>2</v>
      </c>
      <c r="I116" s="107"/>
      <c r="J116" s="108">
        <v>2</v>
      </c>
      <c r="K116" s="108"/>
      <c r="L116" s="108"/>
      <c r="M116" s="108">
        <v>2</v>
      </c>
      <c r="N116" s="109">
        <v>1</v>
      </c>
      <c r="O116" s="110">
        <v>5</v>
      </c>
      <c r="P116" s="107"/>
      <c r="Q116" s="108">
        <v>2</v>
      </c>
      <c r="R116" s="108"/>
      <c r="S116" s="108"/>
      <c r="T116" s="109">
        <v>3</v>
      </c>
      <c r="U116" s="110">
        <v>2</v>
      </c>
      <c r="V116" s="114">
        <v>7</v>
      </c>
    </row>
    <row r="117" spans="1:22">
      <c r="A117" s="177" t="s">
        <v>161</v>
      </c>
      <c r="B117" s="107"/>
      <c r="C117" s="108"/>
      <c r="D117" s="108">
        <v>3</v>
      </c>
      <c r="E117" s="108">
        <v>1</v>
      </c>
      <c r="F117" s="108">
        <v>5</v>
      </c>
      <c r="G117" s="109">
        <v>2</v>
      </c>
      <c r="H117" s="110">
        <v>11</v>
      </c>
      <c r="I117" s="107"/>
      <c r="J117" s="108">
        <v>4</v>
      </c>
      <c r="K117" s="108">
        <v>6</v>
      </c>
      <c r="L117" s="108">
        <v>4</v>
      </c>
      <c r="M117" s="108">
        <v>10</v>
      </c>
      <c r="N117" s="109">
        <v>38</v>
      </c>
      <c r="O117" s="110">
        <v>62</v>
      </c>
      <c r="P117" s="107"/>
      <c r="Q117" s="108">
        <v>4</v>
      </c>
      <c r="R117" s="108">
        <v>9</v>
      </c>
      <c r="S117" s="108">
        <v>5</v>
      </c>
      <c r="T117" s="109">
        <v>15</v>
      </c>
      <c r="U117" s="110">
        <v>40</v>
      </c>
      <c r="V117" s="114">
        <v>73</v>
      </c>
    </row>
    <row r="118" spans="1:22">
      <c r="A118" s="177" t="s">
        <v>172</v>
      </c>
      <c r="B118" s="107">
        <v>1</v>
      </c>
      <c r="C118" s="108"/>
      <c r="D118" s="108">
        <v>2</v>
      </c>
      <c r="E118" s="108"/>
      <c r="F118" s="108">
        <v>3</v>
      </c>
      <c r="G118" s="109">
        <v>2</v>
      </c>
      <c r="H118" s="110">
        <v>8</v>
      </c>
      <c r="I118" s="107"/>
      <c r="J118" s="108">
        <v>1</v>
      </c>
      <c r="K118" s="108"/>
      <c r="L118" s="108"/>
      <c r="M118" s="108">
        <v>1</v>
      </c>
      <c r="N118" s="109"/>
      <c r="O118" s="110">
        <v>2</v>
      </c>
      <c r="P118" s="107">
        <v>1</v>
      </c>
      <c r="Q118" s="108">
        <v>1</v>
      </c>
      <c r="R118" s="108">
        <v>2</v>
      </c>
      <c r="S118" s="108"/>
      <c r="T118" s="109">
        <v>4</v>
      </c>
      <c r="U118" s="110">
        <v>2</v>
      </c>
      <c r="V118" s="114">
        <v>10</v>
      </c>
    </row>
    <row r="119" spans="1:22">
      <c r="A119" s="177" t="s">
        <v>182</v>
      </c>
      <c r="B119" s="107"/>
      <c r="C119" s="108"/>
      <c r="D119" s="108">
        <v>2</v>
      </c>
      <c r="E119" s="108"/>
      <c r="F119" s="108"/>
      <c r="G119" s="109"/>
      <c r="H119" s="110">
        <v>2</v>
      </c>
      <c r="I119" s="107">
        <v>1</v>
      </c>
      <c r="J119" s="108"/>
      <c r="K119" s="108"/>
      <c r="L119" s="108"/>
      <c r="M119" s="108"/>
      <c r="N119" s="109"/>
      <c r="O119" s="110">
        <v>1</v>
      </c>
      <c r="P119" s="107">
        <v>1</v>
      </c>
      <c r="Q119" s="108"/>
      <c r="R119" s="108">
        <v>2</v>
      </c>
      <c r="S119" s="108"/>
      <c r="T119" s="109"/>
      <c r="U119" s="110"/>
      <c r="V119" s="114">
        <v>3</v>
      </c>
    </row>
    <row r="120" spans="1:22">
      <c r="A120" s="177" t="s">
        <v>168</v>
      </c>
      <c r="B120" s="107">
        <v>1</v>
      </c>
      <c r="C120" s="108"/>
      <c r="D120" s="108">
        <v>2</v>
      </c>
      <c r="E120" s="108"/>
      <c r="F120" s="108">
        <v>2</v>
      </c>
      <c r="G120" s="109">
        <v>3</v>
      </c>
      <c r="H120" s="110">
        <v>8</v>
      </c>
      <c r="I120" s="107"/>
      <c r="J120" s="108"/>
      <c r="K120" s="108"/>
      <c r="L120" s="108"/>
      <c r="M120" s="108">
        <v>2</v>
      </c>
      <c r="N120" s="109"/>
      <c r="O120" s="110">
        <v>2</v>
      </c>
      <c r="P120" s="107">
        <v>1</v>
      </c>
      <c r="Q120" s="108"/>
      <c r="R120" s="108">
        <v>2</v>
      </c>
      <c r="S120" s="108"/>
      <c r="T120" s="109">
        <v>4</v>
      </c>
      <c r="U120" s="110">
        <v>3</v>
      </c>
      <c r="V120" s="114">
        <v>10</v>
      </c>
    </row>
    <row r="121" spans="1:22">
      <c r="A121" s="177" t="s">
        <v>163</v>
      </c>
      <c r="B121" s="107"/>
      <c r="C121" s="108"/>
      <c r="D121" s="108"/>
      <c r="E121" s="108"/>
      <c r="F121" s="108">
        <v>2</v>
      </c>
      <c r="G121" s="109">
        <v>1</v>
      </c>
      <c r="H121" s="110">
        <v>3</v>
      </c>
      <c r="I121" s="107"/>
      <c r="J121" s="108"/>
      <c r="K121" s="108"/>
      <c r="L121" s="108"/>
      <c r="M121" s="108">
        <v>1</v>
      </c>
      <c r="N121" s="109">
        <v>1</v>
      </c>
      <c r="O121" s="110">
        <v>2</v>
      </c>
      <c r="P121" s="107"/>
      <c r="Q121" s="108"/>
      <c r="R121" s="108"/>
      <c r="S121" s="108"/>
      <c r="T121" s="109">
        <v>3</v>
      </c>
      <c r="U121" s="110">
        <v>2</v>
      </c>
      <c r="V121" s="114">
        <v>5</v>
      </c>
    </row>
    <row r="122" spans="1:22">
      <c r="A122" s="177" t="s">
        <v>176</v>
      </c>
      <c r="B122" s="107"/>
      <c r="C122" s="108"/>
      <c r="D122" s="108"/>
      <c r="E122" s="108"/>
      <c r="F122" s="108"/>
      <c r="G122" s="109"/>
      <c r="H122" s="110"/>
      <c r="I122" s="107"/>
      <c r="J122" s="108"/>
      <c r="K122" s="108"/>
      <c r="L122" s="108"/>
      <c r="M122" s="108">
        <v>1</v>
      </c>
      <c r="N122" s="109"/>
      <c r="O122" s="110">
        <v>1</v>
      </c>
      <c r="P122" s="107"/>
      <c r="Q122" s="108"/>
      <c r="R122" s="108"/>
      <c r="S122" s="108"/>
      <c r="T122" s="109">
        <v>1</v>
      </c>
      <c r="U122" s="110"/>
      <c r="V122" s="114">
        <v>1</v>
      </c>
    </row>
    <row r="123" spans="1:22">
      <c r="A123" s="177" t="s">
        <v>177</v>
      </c>
      <c r="B123" s="107"/>
      <c r="C123" s="108"/>
      <c r="D123" s="108"/>
      <c r="E123" s="108"/>
      <c r="F123" s="108"/>
      <c r="G123" s="109"/>
      <c r="H123" s="110"/>
      <c r="I123" s="107"/>
      <c r="J123" s="108"/>
      <c r="K123" s="108">
        <v>1</v>
      </c>
      <c r="L123" s="108"/>
      <c r="M123" s="108"/>
      <c r="N123" s="109"/>
      <c r="O123" s="110">
        <v>1</v>
      </c>
      <c r="P123" s="107"/>
      <c r="Q123" s="108"/>
      <c r="R123" s="108">
        <v>1</v>
      </c>
      <c r="S123" s="108"/>
      <c r="T123" s="109"/>
      <c r="U123" s="110"/>
      <c r="V123" s="114">
        <v>1</v>
      </c>
    </row>
    <row r="124" spans="1:22">
      <c r="A124" s="177" t="s">
        <v>171</v>
      </c>
      <c r="B124" s="107"/>
      <c r="C124" s="108"/>
      <c r="D124" s="108"/>
      <c r="E124" s="108"/>
      <c r="F124" s="108"/>
      <c r="G124" s="109"/>
      <c r="H124" s="110"/>
      <c r="I124" s="107"/>
      <c r="J124" s="108"/>
      <c r="K124" s="108"/>
      <c r="L124" s="108"/>
      <c r="M124" s="108">
        <v>1</v>
      </c>
      <c r="N124" s="109">
        <v>1</v>
      </c>
      <c r="O124" s="110">
        <v>2</v>
      </c>
      <c r="P124" s="107"/>
      <c r="Q124" s="108"/>
      <c r="R124" s="108"/>
      <c r="S124" s="108"/>
      <c r="T124" s="109">
        <v>1</v>
      </c>
      <c r="U124" s="110">
        <v>1</v>
      </c>
      <c r="V124" s="114">
        <v>2</v>
      </c>
    </row>
    <row r="125" spans="1:22">
      <c r="A125" s="177" t="s">
        <v>158</v>
      </c>
      <c r="B125" s="107"/>
      <c r="C125" s="108"/>
      <c r="D125" s="108"/>
      <c r="E125" s="108"/>
      <c r="F125" s="108">
        <v>1</v>
      </c>
      <c r="G125" s="109"/>
      <c r="H125" s="110">
        <v>1</v>
      </c>
      <c r="I125" s="107"/>
      <c r="J125" s="108"/>
      <c r="K125" s="108"/>
      <c r="L125" s="108"/>
      <c r="M125" s="108"/>
      <c r="N125" s="109"/>
      <c r="O125" s="110"/>
      <c r="P125" s="107"/>
      <c r="Q125" s="108"/>
      <c r="R125" s="108"/>
      <c r="S125" s="108"/>
      <c r="T125" s="109">
        <v>1</v>
      </c>
      <c r="U125" s="110"/>
      <c r="V125" s="114">
        <v>1</v>
      </c>
    </row>
    <row r="126" spans="1:22">
      <c r="A126" s="177" t="s">
        <v>174</v>
      </c>
      <c r="B126" s="107"/>
      <c r="C126" s="108"/>
      <c r="D126" s="108">
        <v>4</v>
      </c>
      <c r="E126" s="108"/>
      <c r="F126" s="108">
        <v>6</v>
      </c>
      <c r="G126" s="109">
        <v>7</v>
      </c>
      <c r="H126" s="110">
        <v>17</v>
      </c>
      <c r="I126" s="107"/>
      <c r="J126" s="108">
        <v>2</v>
      </c>
      <c r="K126" s="108">
        <v>3</v>
      </c>
      <c r="L126" s="108"/>
      <c r="M126" s="108">
        <v>2</v>
      </c>
      <c r="N126" s="109"/>
      <c r="O126" s="110">
        <v>7</v>
      </c>
      <c r="P126" s="107"/>
      <c r="Q126" s="108">
        <v>2</v>
      </c>
      <c r="R126" s="108">
        <v>7</v>
      </c>
      <c r="S126" s="108"/>
      <c r="T126" s="109">
        <v>8</v>
      </c>
      <c r="U126" s="110">
        <v>7</v>
      </c>
      <c r="V126" s="114">
        <v>24</v>
      </c>
    </row>
    <row r="127" spans="1:22" ht="14.25" thickBot="1">
      <c r="A127" s="178" t="s">
        <v>42</v>
      </c>
      <c r="B127" s="116">
        <v>2</v>
      </c>
      <c r="C127" s="117"/>
      <c r="D127" s="117">
        <v>22</v>
      </c>
      <c r="E127" s="117">
        <v>1</v>
      </c>
      <c r="F127" s="117">
        <v>41</v>
      </c>
      <c r="G127" s="118">
        <v>21</v>
      </c>
      <c r="H127" s="119">
        <v>87</v>
      </c>
      <c r="I127" s="116">
        <v>12</v>
      </c>
      <c r="J127" s="117">
        <v>52</v>
      </c>
      <c r="K127" s="117">
        <v>31</v>
      </c>
      <c r="L127" s="117">
        <v>8</v>
      </c>
      <c r="M127" s="117">
        <v>52</v>
      </c>
      <c r="N127" s="118">
        <v>112</v>
      </c>
      <c r="O127" s="119">
        <v>267</v>
      </c>
      <c r="P127" s="116">
        <v>14</v>
      </c>
      <c r="Q127" s="117">
        <v>52</v>
      </c>
      <c r="R127" s="117">
        <v>53</v>
      </c>
      <c r="S127" s="117">
        <v>9</v>
      </c>
      <c r="T127" s="118">
        <v>93</v>
      </c>
      <c r="U127" s="119">
        <v>133</v>
      </c>
      <c r="V127" s="126">
        <v>354</v>
      </c>
    </row>
    <row r="128" spans="1:22" ht="15" thickTop="1" thickBot="1">
      <c r="A128" s="179" t="s">
        <v>69</v>
      </c>
      <c r="B128" s="180">
        <f>B28+B40+B62+B69+B73+B89+B127</f>
        <v>80</v>
      </c>
      <c r="C128" s="181"/>
      <c r="D128" s="181">
        <f t="shared" ref="D128:V128" si="16">D28+D40+D62+D69+D73+D89+D127</f>
        <v>179</v>
      </c>
      <c r="E128" s="181">
        <f t="shared" si="16"/>
        <v>10</v>
      </c>
      <c r="F128" s="181">
        <f t="shared" si="16"/>
        <v>335</v>
      </c>
      <c r="G128" s="182">
        <f t="shared" si="16"/>
        <v>115</v>
      </c>
      <c r="H128" s="183">
        <f t="shared" si="16"/>
        <v>719</v>
      </c>
      <c r="I128" s="180">
        <f t="shared" si="16"/>
        <v>221</v>
      </c>
      <c r="J128" s="181">
        <f t="shared" si="16"/>
        <v>145</v>
      </c>
      <c r="K128" s="181">
        <f t="shared" si="16"/>
        <v>1488</v>
      </c>
      <c r="L128" s="181">
        <f t="shared" si="16"/>
        <v>137</v>
      </c>
      <c r="M128" s="181">
        <f t="shared" si="16"/>
        <v>1157</v>
      </c>
      <c r="N128" s="182">
        <f t="shared" si="16"/>
        <v>645</v>
      </c>
      <c r="O128" s="183">
        <f t="shared" si="16"/>
        <v>3793</v>
      </c>
      <c r="P128" s="180">
        <f t="shared" si="16"/>
        <v>301</v>
      </c>
      <c r="Q128" s="181">
        <f t="shared" si="16"/>
        <v>145</v>
      </c>
      <c r="R128" s="181">
        <f t="shared" si="16"/>
        <v>1667</v>
      </c>
      <c r="S128" s="181">
        <f t="shared" si="16"/>
        <v>147</v>
      </c>
      <c r="T128" s="182">
        <f t="shared" si="16"/>
        <v>1492</v>
      </c>
      <c r="U128" s="183">
        <f t="shared" si="16"/>
        <v>760</v>
      </c>
      <c r="V128" s="184">
        <f t="shared" si="16"/>
        <v>4512</v>
      </c>
    </row>
    <row r="129" spans="1:1" ht="14.25" thickTop="1"/>
    <row r="130" spans="1:1">
      <c r="A130" s="172" t="s">
        <v>222</v>
      </c>
    </row>
  </sheetData>
  <sortState ref="A91:V126">
    <sortCondition ref="A91"/>
  </sortState>
  <mergeCells count="34">
    <mergeCell ref="A4:A6"/>
    <mergeCell ref="B4:H4"/>
    <mergeCell ref="I4:O4"/>
    <mergeCell ref="P4:U4"/>
    <mergeCell ref="V4:V6"/>
    <mergeCell ref="B5:C5"/>
    <mergeCell ref="D5:G5"/>
    <mergeCell ref="H5:H6"/>
    <mergeCell ref="I5:J5"/>
    <mergeCell ref="K5:N5"/>
    <mergeCell ref="O5:O6"/>
    <mergeCell ref="P5:Q5"/>
    <mergeCell ref="R5:U5"/>
    <mergeCell ref="B7:H7"/>
    <mergeCell ref="I7:O7"/>
    <mergeCell ref="P7:U7"/>
    <mergeCell ref="B29:H29"/>
    <mergeCell ref="I29:O29"/>
    <mergeCell ref="P29:U29"/>
    <mergeCell ref="B41:H41"/>
    <mergeCell ref="I41:O41"/>
    <mergeCell ref="P41:U41"/>
    <mergeCell ref="B63:H63"/>
    <mergeCell ref="I63:O63"/>
    <mergeCell ref="P63:U63"/>
    <mergeCell ref="B90:H90"/>
    <mergeCell ref="I90:O90"/>
    <mergeCell ref="P90:U90"/>
    <mergeCell ref="B70:H70"/>
    <mergeCell ref="I70:O70"/>
    <mergeCell ref="P70:U70"/>
    <mergeCell ref="B74:H74"/>
    <mergeCell ref="I74:O74"/>
    <mergeCell ref="P74:U74"/>
  </mergeCells>
  <phoneticPr fontId="1"/>
  <printOptions horizontalCentered="1" verticalCentered="1"/>
  <pageMargins left="0" right="0" top="0" bottom="0"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1.推移</vt:lpstr>
      <vt:lpstr>2.国籍別・地域別・男女別</vt:lpstr>
      <vt:lpstr>3.外国人留学生の比率</vt:lpstr>
      <vt:lpstr>4.外国人学生数</vt:lpstr>
      <vt:lpstr>5.学部・研究科別外国人留学生数</vt:lpstr>
      <vt:lpstr>6.国籍別外国人留学生数</vt:lpstr>
      <vt:lpstr>'1.推移'!Print_Area</vt:lpstr>
      <vt:lpstr>'2.国籍別・地域別・男女別'!Print_Area</vt:lpstr>
      <vt:lpstr>'6.国籍別外国人留学生数'!Print_Area</vt:lpstr>
      <vt:lpstr>'6.国籍別外国人留学生数'!Print_Titles</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国立大学法人東京大学</cp:lastModifiedBy>
  <cp:lastPrinted>2019-12-12T02:07:25Z</cp:lastPrinted>
  <dcterms:created xsi:type="dcterms:W3CDTF">2019-11-08T02:57:11Z</dcterms:created>
  <dcterms:modified xsi:type="dcterms:W3CDTF">2019-12-16T04:50:26Z</dcterms:modified>
</cp:coreProperties>
</file>